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2\0000667-2022 Taquara - RENOVA\Documentos contratação\Planilhas\"/>
    </mc:Choice>
  </mc:AlternateContent>
  <bookViews>
    <workbookView xWindow="10035" yWindow="60" windowWidth="10530" windowHeight="7965" tabRatio="594"/>
  </bookViews>
  <sheets>
    <sheet name="Planilha de Orçamento" sheetId="9" r:id="rId1"/>
    <sheet name="BDI" sheetId="10" r:id="rId2"/>
    <sheet name="Cronograma" sheetId="11" r:id="rId3"/>
  </sheets>
  <definedNames>
    <definedName name="_xlnm.Print_Area" localSheetId="1">BDI!$A$1:$I$33</definedName>
    <definedName name="_xlnm.Print_Area" localSheetId="2">Cronograma!$A$1:$K$70</definedName>
    <definedName name="_xlnm.Print_Area" localSheetId="0">'Planilha de Orçamento'!$A$1:$G$304</definedName>
    <definedName name="_xlnm.Print_Titles" localSheetId="0">'Planilha de Orçamento'!$12:$13</definedName>
  </definedNames>
  <calcPr calcId="162913" fullPrecision="0"/>
</workbook>
</file>

<file path=xl/calcChain.xml><?xml version="1.0" encoding="utf-8"?>
<calcChain xmlns="http://schemas.openxmlformats.org/spreadsheetml/2006/main">
  <c r="G87" i="9" l="1"/>
  <c r="G78" i="9" l="1"/>
  <c r="G33" i="9" l="1"/>
  <c r="B7" i="11" l="1"/>
  <c r="G76" i="9" l="1"/>
  <c r="G88" i="9"/>
  <c r="G51" i="9"/>
  <c r="H8" i="11" l="1"/>
  <c r="H7" i="11"/>
  <c r="K7" i="11" l="1"/>
  <c r="B8" i="11"/>
  <c r="K4" i="11"/>
  <c r="N17" i="11" l="1"/>
  <c r="N19" i="11"/>
  <c r="N21" i="11"/>
  <c r="N23" i="11"/>
  <c r="N25" i="11"/>
  <c r="N27" i="11"/>
  <c r="N29" i="11"/>
  <c r="N31" i="11"/>
  <c r="N34" i="11"/>
  <c r="N36" i="11"/>
  <c r="N38" i="11"/>
  <c r="N40" i="11"/>
  <c r="N42" i="11"/>
  <c r="N44" i="11"/>
  <c r="N47" i="11"/>
  <c r="N49" i="11"/>
  <c r="N51" i="11"/>
  <c r="N53" i="11"/>
  <c r="N55" i="11"/>
  <c r="N57" i="11"/>
  <c r="N59" i="11"/>
  <c r="N61" i="11"/>
  <c r="N63" i="11"/>
  <c r="N65" i="11"/>
  <c r="N67" i="11"/>
  <c r="N15" i="11"/>
  <c r="F302" i="9" l="1"/>
  <c r="E302" i="9"/>
  <c r="G301" i="9"/>
  <c r="G300" i="9"/>
  <c r="G299" i="9"/>
  <c r="G298" i="9"/>
  <c r="G297" i="9"/>
  <c r="G296" i="9"/>
  <c r="G289" i="9"/>
  <c r="G288" i="9"/>
  <c r="G287" i="9"/>
  <c r="G286" i="9"/>
  <c r="G285" i="9"/>
  <c r="G284" i="9"/>
  <c r="G179" i="9"/>
  <c r="G169" i="9"/>
  <c r="G161" i="9"/>
  <c r="H295" i="9" l="1"/>
  <c r="C66" i="11" s="1"/>
  <c r="E67" i="11" s="1"/>
  <c r="G67" i="9"/>
  <c r="G47" i="9" l="1"/>
  <c r="F152" i="9" l="1"/>
  <c r="E152" i="9"/>
  <c r="G151" i="9"/>
  <c r="G144" i="9"/>
  <c r="G135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H94" i="9" l="1"/>
  <c r="C33" i="11" s="1"/>
  <c r="E34" i="11" s="1"/>
  <c r="H150" i="9"/>
  <c r="C43" i="11" s="1"/>
  <c r="E44" i="11" s="1"/>
  <c r="F92" i="9" l="1"/>
  <c r="E92" i="9"/>
  <c r="G69" i="9" l="1"/>
  <c r="G70" i="9"/>
  <c r="G68" i="9"/>
  <c r="G71" i="9" l="1"/>
  <c r="G30" i="9" l="1"/>
  <c r="G50" i="9" l="1"/>
  <c r="G37" i="9"/>
  <c r="G29" i="9"/>
  <c r="G55" i="9" l="1"/>
  <c r="G56" i="9"/>
  <c r="G77" i="9"/>
  <c r="G28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7" i="9"/>
  <c r="G256" i="9"/>
  <c r="G255" i="9"/>
  <c r="G254" i="9"/>
  <c r="G253" i="9"/>
  <c r="G252" i="9"/>
  <c r="G294" i="9"/>
  <c r="G293" i="9"/>
  <c r="G292" i="9"/>
  <c r="G291" i="9"/>
  <c r="G290" i="9"/>
  <c r="G283" i="9"/>
  <c r="G281" i="9"/>
  <c r="G280" i="9"/>
  <c r="G279" i="9"/>
  <c r="G278" i="9"/>
  <c r="G277" i="9"/>
  <c r="G276" i="9"/>
  <c r="G275" i="9"/>
  <c r="G274" i="9"/>
  <c r="G272" i="9"/>
  <c r="G271" i="9"/>
  <c r="G174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78" i="9"/>
  <c r="G177" i="9"/>
  <c r="G176" i="9"/>
  <c r="G175" i="9"/>
  <c r="G173" i="9"/>
  <c r="G171" i="9"/>
  <c r="G170" i="9"/>
  <c r="G168" i="9"/>
  <c r="G167" i="9"/>
  <c r="G166" i="9"/>
  <c r="G165" i="9"/>
  <c r="G162" i="9"/>
  <c r="G160" i="9"/>
  <c r="G159" i="9"/>
  <c r="G158" i="9"/>
  <c r="G157" i="9"/>
  <c r="G156" i="9"/>
  <c r="G155" i="9"/>
  <c r="G232" i="9"/>
  <c r="G231" i="9"/>
  <c r="G230" i="9"/>
  <c r="G229" i="9"/>
  <c r="G228" i="9"/>
  <c r="G227" i="9"/>
  <c r="G226" i="9"/>
  <c r="G225" i="9"/>
  <c r="G224" i="9"/>
  <c r="G223" i="9"/>
  <c r="G222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H172" i="9" l="1"/>
  <c r="C50" i="11" s="1"/>
  <c r="H180" i="9"/>
  <c r="C52" i="11" s="1"/>
  <c r="E53" i="11" s="1"/>
  <c r="H163" i="9"/>
  <c r="C48" i="11" s="1"/>
  <c r="E49" i="11" s="1"/>
  <c r="H273" i="9"/>
  <c r="C62" i="11" s="1"/>
  <c r="E63" i="11" s="1"/>
  <c r="H282" i="9"/>
  <c r="C64" i="11" s="1"/>
  <c r="H258" i="9"/>
  <c r="C60" i="11" s="1"/>
  <c r="E61" i="11" s="1"/>
  <c r="H207" i="9"/>
  <c r="C54" i="11" s="1"/>
  <c r="E55" i="11" s="1"/>
  <c r="H154" i="9"/>
  <c r="C46" i="11" s="1"/>
  <c r="E47" i="11" s="1"/>
  <c r="E65" i="11" l="1"/>
  <c r="K65" i="11"/>
  <c r="G65" i="11"/>
  <c r="I65" i="11"/>
  <c r="K51" i="11"/>
  <c r="E51" i="11"/>
  <c r="I51" i="11"/>
  <c r="G51" i="11"/>
  <c r="K53" i="11"/>
  <c r="G53" i="11"/>
  <c r="I53" i="11"/>
  <c r="K55" i="11"/>
  <c r="I55" i="11"/>
  <c r="G55" i="11"/>
  <c r="K49" i="11"/>
  <c r="G49" i="11"/>
  <c r="I49" i="11"/>
  <c r="G89" i="9"/>
  <c r="G72" i="9" l="1"/>
  <c r="H66" i="9" s="1"/>
  <c r="G74" i="9"/>
  <c r="G75" i="9"/>
  <c r="H73" i="9" l="1"/>
  <c r="C24" i="11"/>
  <c r="E25" i="11" s="1"/>
  <c r="G44" i="9"/>
  <c r="G64" i="9" l="1"/>
  <c r="G65" i="9"/>
  <c r="G63" i="9"/>
  <c r="G62" i="9"/>
  <c r="H61" i="9" l="1"/>
  <c r="G54" i="9"/>
  <c r="G46" i="9" l="1"/>
  <c r="G45" i="9"/>
  <c r="G52" i="9"/>
  <c r="G35" i="9"/>
  <c r="G27" i="9" l="1"/>
  <c r="G39" i="9" l="1"/>
  <c r="G40" i="9"/>
  <c r="G25" i="9" l="1"/>
  <c r="G26" i="9" l="1"/>
  <c r="G24" i="9"/>
  <c r="G31" i="9"/>
  <c r="G23" i="9" l="1"/>
  <c r="G22" i="9"/>
  <c r="G21" i="9"/>
  <c r="G19" i="9"/>
  <c r="G17" i="9"/>
  <c r="G60" i="9" l="1"/>
  <c r="G84" i="9" l="1"/>
  <c r="G85" i="9"/>
  <c r="G82" i="9"/>
  <c r="G81" i="9"/>
  <c r="G80" i="9"/>
  <c r="G83" i="9"/>
  <c r="H79" i="9" l="1"/>
  <c r="C28" i="11" s="1"/>
  <c r="E29" i="11" s="1"/>
  <c r="G249" i="9"/>
  <c r="G251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H221" i="9" l="1"/>
  <c r="H250" i="9"/>
  <c r="C58" i="11" s="1"/>
  <c r="E59" i="11" s="1"/>
  <c r="G302" i="9"/>
  <c r="G146" i="9"/>
  <c r="G145" i="9"/>
  <c r="G142" i="9"/>
  <c r="G140" i="9"/>
  <c r="G139" i="9"/>
  <c r="G138" i="9"/>
  <c r="G137" i="9"/>
  <c r="G136" i="9"/>
  <c r="G133" i="9"/>
  <c r="G132" i="9"/>
  <c r="G131" i="9"/>
  <c r="G130" i="9"/>
  <c r="G129" i="9"/>
  <c r="G149" i="9"/>
  <c r="G148" i="9"/>
  <c r="G147" i="9"/>
  <c r="H111" i="9" l="1"/>
  <c r="C35" i="11" s="1"/>
  <c r="E36" i="11" s="1"/>
  <c r="H141" i="9"/>
  <c r="C39" i="11" s="1"/>
  <c r="H134" i="9"/>
  <c r="C37" i="11" s="1"/>
  <c r="E38" i="11" s="1"/>
  <c r="H143" i="9"/>
  <c r="C41" i="11" s="1"/>
  <c r="E42" i="11" s="1"/>
  <c r="C56" i="11"/>
  <c r="G152" i="9"/>
  <c r="G59" i="11"/>
  <c r="G47" i="11"/>
  <c r="G61" i="11"/>
  <c r="I47" i="11"/>
  <c r="I61" i="11"/>
  <c r="I59" i="11"/>
  <c r="I63" i="11"/>
  <c r="G63" i="11"/>
  <c r="G53" i="9"/>
  <c r="E40" i="11" l="1"/>
  <c r="K40" i="11"/>
  <c r="G40" i="11"/>
  <c r="I40" i="11"/>
  <c r="C45" i="11"/>
  <c r="E57" i="11"/>
  <c r="G57" i="11"/>
  <c r="K57" i="11"/>
  <c r="I57" i="11"/>
  <c r="G36" i="11"/>
  <c r="I36" i="11"/>
  <c r="K36" i="11"/>
  <c r="I38" i="11"/>
  <c r="G38" i="11"/>
  <c r="K38" i="11"/>
  <c r="K42" i="11"/>
  <c r="G42" i="11"/>
  <c r="I42" i="11"/>
  <c r="K2" i="11"/>
  <c r="G34" i="11" l="1"/>
  <c r="I34" i="11"/>
  <c r="K63" i="11"/>
  <c r="K61" i="11"/>
  <c r="K59" i="11"/>
  <c r="K47" i="11"/>
  <c r="K34" i="11"/>
  <c r="G29" i="11" l="1"/>
  <c r="I29" i="11"/>
  <c r="K29" i="11"/>
  <c r="G34" i="9" l="1"/>
  <c r="G41" i="9"/>
  <c r="G38" i="9"/>
  <c r="G59" i="9" l="1"/>
  <c r="G18" i="9" l="1"/>
  <c r="G36" i="9" l="1"/>
  <c r="C22" i="11"/>
  <c r="E23" i="11" s="1"/>
  <c r="G23" i="11" l="1"/>
  <c r="I23" i="11"/>
  <c r="K23" i="11"/>
  <c r="G58" i="9" l="1"/>
  <c r="H57" i="9" s="1"/>
  <c r="G20" i="9" l="1"/>
  <c r="H15" i="9" s="1"/>
  <c r="C14" i="11" l="1"/>
  <c r="E15" i="11" s="1"/>
  <c r="G91" i="9"/>
  <c r="G90" i="9"/>
  <c r="H86" i="9" l="1"/>
  <c r="K15" i="11"/>
  <c r="I15" i="11"/>
  <c r="G15" i="11"/>
  <c r="G43" i="9"/>
  <c r="H42" i="9" s="1"/>
  <c r="G25" i="11" l="1"/>
  <c r="C30" i="11"/>
  <c r="C26" i="11"/>
  <c r="E27" i="11" s="1"/>
  <c r="I25" i="11"/>
  <c r="K25" i="11"/>
  <c r="G49" i="9"/>
  <c r="H48" i="9" s="1"/>
  <c r="C16" i="11" l="1"/>
  <c r="E17" i="11" s="1"/>
  <c r="K31" i="11"/>
  <c r="E31" i="11"/>
  <c r="G31" i="11"/>
  <c r="I31" i="11"/>
  <c r="G27" i="11"/>
  <c r="G92" i="9"/>
  <c r="K27" i="11"/>
  <c r="I27" i="11"/>
  <c r="C20" i="11"/>
  <c r="E21" i="11" s="1"/>
  <c r="C18" i="11"/>
  <c r="E19" i="11" s="1"/>
  <c r="K17" i="11" l="1"/>
  <c r="G17" i="11"/>
  <c r="I17" i="11"/>
  <c r="H303" i="9"/>
  <c r="E68" i="11"/>
  <c r="K21" i="11"/>
  <c r="I19" i="11"/>
  <c r="G19" i="11"/>
  <c r="G21" i="11"/>
  <c r="I21" i="11"/>
  <c r="C13" i="11"/>
  <c r="K19" i="11"/>
  <c r="G303" i="9" l="1"/>
  <c r="I67" i="11"/>
  <c r="G67" i="11"/>
  <c r="K67" i="11"/>
  <c r="F303" i="9"/>
  <c r="F304" i="9" s="1"/>
  <c r="E303" i="9"/>
  <c r="E304" i="9" s="1"/>
  <c r="I44" i="11" l="1"/>
  <c r="I68" i="11" s="1"/>
  <c r="K44" i="11"/>
  <c r="K68" i="11" s="1"/>
  <c r="C32" i="11"/>
  <c r="G44" i="11"/>
  <c r="G68" i="11" s="1"/>
  <c r="C68" i="11" l="1"/>
  <c r="D69" i="11" s="1"/>
  <c r="J70" i="11"/>
  <c r="F70" i="11"/>
  <c r="G304" i="9"/>
  <c r="D13" i="10"/>
  <c r="D21" i="10" s="1"/>
  <c r="H69" i="11" l="1"/>
  <c r="F69" i="11"/>
  <c r="C70" i="11"/>
  <c r="J69" i="11"/>
  <c r="C69" i="11" l="1"/>
</calcChain>
</file>

<file path=xl/sharedStrings.xml><?xml version="1.0" encoding="utf-8"?>
<sst xmlns="http://schemas.openxmlformats.org/spreadsheetml/2006/main" count="1006" uniqueCount="543">
  <si>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</si>
  <si>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</si>
  <si>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</si>
  <si>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</si>
  <si>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</si>
  <si>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</si>
  <si>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</si>
  <si>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</si>
  <si>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</si>
  <si>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</si>
  <si>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</si>
  <si>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II</t>
  </si>
  <si>
    <t>III</t>
  </si>
  <si>
    <t>INFRAESTRUTURA ELÉTRICA</t>
  </si>
  <si>
    <t>SUBTOTAL INFRAESTRUTURA ELÉTRICA</t>
  </si>
  <si>
    <t>m</t>
  </si>
  <si>
    <t>FONE:</t>
  </si>
  <si>
    <t>1.1</t>
  </si>
  <si>
    <t>1.2</t>
  </si>
  <si>
    <t>BDI</t>
  </si>
  <si>
    <t>LOTE</t>
  </si>
  <si>
    <t>ÚNICO</t>
  </si>
  <si>
    <t>PLANILHA DE ORÇAMENTO</t>
  </si>
  <si>
    <t>1.1.1</t>
  </si>
  <si>
    <t>ENDEREÇO:</t>
  </si>
  <si>
    <t>PROPONENTE</t>
  </si>
  <si>
    <t>PROPOSTA</t>
  </si>
  <si>
    <t>TOTAL GERAL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</si>
  <si>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</si>
  <si>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</si>
  <si>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</si>
  <si>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</si>
  <si>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</si>
  <si>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</si>
  <si>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</si>
  <si>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</si>
  <si>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</si>
  <si>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</si>
  <si>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</si>
  <si>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</si>
  <si>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</si>
  <si>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</si>
  <si>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</si>
  <si>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</si>
  <si>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</si>
  <si>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</si>
  <si>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</si>
  <si>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</si>
  <si>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</si>
  <si>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</si>
  <si>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</si>
  <si>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</si>
  <si>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</si>
  <si>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</si>
  <si>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</si>
  <si>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</si>
  <si>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</si>
  <si>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</si>
  <si>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</si>
  <si>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</si>
  <si>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Serviços Preliminares</t>
  </si>
  <si>
    <t>1.</t>
  </si>
  <si>
    <t>1.2.1</t>
  </si>
  <si>
    <t>m²</t>
  </si>
  <si>
    <t>1.2.2</t>
  </si>
  <si>
    <t>m³</t>
  </si>
  <si>
    <t>1.2.3</t>
  </si>
  <si>
    <t>1.2.4</t>
  </si>
  <si>
    <t>DEMOLIÇÕES/REMOÇÕES</t>
  </si>
  <si>
    <t>un</t>
  </si>
  <si>
    <t>Diversos</t>
  </si>
  <si>
    <t>2.</t>
  </si>
  <si>
    <t>2.1</t>
  </si>
  <si>
    <t>2.2</t>
  </si>
  <si>
    <t>3.</t>
  </si>
  <si>
    <t>3.1</t>
  </si>
  <si>
    <t>3.2</t>
  </si>
  <si>
    <t>4.</t>
  </si>
  <si>
    <t>3.3</t>
  </si>
  <si>
    <t>4.1</t>
  </si>
  <si>
    <t>4.2</t>
  </si>
  <si>
    <t>5.</t>
  </si>
  <si>
    <t>Esquadrias</t>
  </si>
  <si>
    <t>x,xx</t>
  </si>
  <si>
    <t>6.</t>
  </si>
  <si>
    <t>7.</t>
  </si>
  <si>
    <t>8.</t>
  </si>
  <si>
    <t>Pintura</t>
  </si>
  <si>
    <t>6.1</t>
  </si>
  <si>
    <t>7.1</t>
  </si>
  <si>
    <t>7.2</t>
  </si>
  <si>
    <t>8.1</t>
  </si>
  <si>
    <t>9.2</t>
  </si>
  <si>
    <t>9.3</t>
  </si>
  <si>
    <t>10.</t>
  </si>
  <si>
    <t>10.1</t>
  </si>
  <si>
    <t>10.2</t>
  </si>
  <si>
    <t xml:space="preserve">un   </t>
  </si>
  <si>
    <t>3.4</t>
  </si>
  <si>
    <t>4.3</t>
  </si>
  <si>
    <t>Plano de Gerenciamento de Resíduos da Construção Civil – PGRCC</t>
  </si>
  <si>
    <t>Cobertura</t>
  </si>
  <si>
    <t>Limpeza de laje de cobertura</t>
  </si>
  <si>
    <t xml:space="preserve"> m</t>
  </si>
  <si>
    <t>1.1.2</t>
  </si>
  <si>
    <t>1.1.3</t>
  </si>
  <si>
    <t>1.1.4</t>
  </si>
  <si>
    <t>1.1.5</t>
  </si>
  <si>
    <t>1.1.6</t>
  </si>
  <si>
    <t>1.1.7</t>
  </si>
  <si>
    <t>1.2.5</t>
  </si>
  <si>
    <t>1.2.6</t>
  </si>
  <si>
    <t>1.2.7</t>
  </si>
  <si>
    <t>DIVERSOS</t>
  </si>
  <si>
    <t>Revestimento paredes e piso</t>
  </si>
  <si>
    <t>2.3</t>
  </si>
  <si>
    <t>2.4</t>
  </si>
  <si>
    <t>Remoção de divisória leve</t>
  </si>
  <si>
    <t>Demolição de estrutura de madeira para telhados</t>
  </si>
  <si>
    <t>Projeto completo para execução de cobertura</t>
  </si>
  <si>
    <t>Carga mecanizada e transporte/descarga de entulho em caminhão basculante - distância até 20km</t>
  </si>
  <si>
    <t>Destinação de resíduos com entrega de Manifesto de Transporte de Resíduos e o Recibo de Destinação de Resíduos por empresa licenciada</t>
  </si>
  <si>
    <t xml:space="preserve"> un</t>
  </si>
  <si>
    <t>Divisória de gesso acartonado para parede interna, simples, espessura final 100mm</t>
  </si>
  <si>
    <t>Rodapé de poliestireno com friso, h=15cm - cor branca</t>
  </si>
  <si>
    <t xml:space="preserve">Reboco para parede interna ou externa, com argamassa de cimento, cal e areia peneirada, traço 1:1:6, e=5mm </t>
  </si>
  <si>
    <t>1.1.8</t>
  </si>
  <si>
    <t>2.5</t>
  </si>
  <si>
    <t>Pintura látex PVA, 02 demãos, sem emassamento, sobre forro/parede de gesso</t>
  </si>
  <si>
    <t>Pintura a óleo ou esmalte sintético em esquadrias de madeira, 02 demãos, com emassamento</t>
  </si>
  <si>
    <t>Porta interna de madeira semi-oca, de uma folha com batente, guarnição e ferragem, 90x210cm</t>
  </si>
  <si>
    <t>6.2</t>
  </si>
  <si>
    <t>Limpeza fina e verificação final da obra</t>
  </si>
  <si>
    <t>Bacia sanitária de louça com caixa acoplada branca, com assento e acessórios - ref. Deca, linha Conforto Vogue Plus P515.17 (PCD)</t>
  </si>
  <si>
    <t>Barra de apoio em aço inox, 70 cm</t>
  </si>
  <si>
    <t>Acessórios/louças/metais para sanitários</t>
  </si>
  <si>
    <t>6.3</t>
  </si>
  <si>
    <t>cj</t>
  </si>
  <si>
    <t>Calha de chapa galvanizada 24, desenvolvimento 50 cm</t>
  </si>
  <si>
    <t>Estrutura metálica para telha ondulada de fibrocimento, metálica ou plástica, apoiada sobre alvenarias ou laje</t>
  </si>
  <si>
    <t>Lona preta para isolamento da cobertura durante execução</t>
  </si>
  <si>
    <t>Rufo de chapa galvanizada 24, desenvolvimento 50cm</t>
  </si>
  <si>
    <t>1.1.9</t>
  </si>
  <si>
    <t>3.5</t>
  </si>
  <si>
    <t>7.3</t>
  </si>
  <si>
    <t>7.4</t>
  </si>
  <si>
    <t>7.5</t>
  </si>
  <si>
    <t>7.6</t>
  </si>
  <si>
    <t>7.7</t>
  </si>
  <si>
    <t>8.2</t>
  </si>
  <si>
    <t>8.4</t>
  </si>
  <si>
    <t>8.5</t>
  </si>
  <si>
    <t>8.6</t>
  </si>
  <si>
    <t>8.7</t>
  </si>
  <si>
    <t>8.8</t>
  </si>
  <si>
    <t>9.</t>
  </si>
  <si>
    <t>9.1</t>
  </si>
  <si>
    <t>9.4</t>
  </si>
  <si>
    <t>9.5</t>
  </si>
  <si>
    <t>9.6</t>
  </si>
  <si>
    <t>9.7</t>
  </si>
  <si>
    <t>9.8</t>
  </si>
  <si>
    <t>VALOR (R$) S/BDI</t>
  </si>
  <si>
    <t xml:space="preserve">% </t>
  </si>
  <si>
    <t>Valor</t>
  </si>
  <si>
    <t>TOTAL</t>
  </si>
  <si>
    <t>Remoção de piso tátil</t>
  </si>
  <si>
    <t>MANUTENÇÃO CIVIL</t>
  </si>
  <si>
    <t>MANUTENÇÃO MECÂNICA</t>
  </si>
  <si>
    <t>1.3</t>
  </si>
  <si>
    <t>Tubo de cobre flexível sem costura 1/2" - 0,79mm (0,263kg/m) - ref. Eluma</t>
  </si>
  <si>
    <t>1.4</t>
  </si>
  <si>
    <t>Tubo de cobre flexível sem costura 1/4" - 0,79mm (0,123kg/m) - ref. Eluma</t>
  </si>
  <si>
    <t>1.5</t>
  </si>
  <si>
    <t>Tubo de cobre flexível sem costura 3/8" - 0,79mm (0,193kg/m) - ref. Eluma</t>
  </si>
  <si>
    <t>1.6</t>
  </si>
  <si>
    <t>Tubo de cobre flexível sem costura 5/8" - 0,79mm (0,333kg/m) - ref. Eluma</t>
  </si>
  <si>
    <t>1.7</t>
  </si>
  <si>
    <t>1.8</t>
  </si>
  <si>
    <t>1.9</t>
  </si>
  <si>
    <t>Tubo de espuma elastomérica flexível 3/8" - ref. Armacell Armaflex AF M-10</t>
  </si>
  <si>
    <t>1.10</t>
  </si>
  <si>
    <t>Tubo de espuma elastomérica flexível 5/8" - ref. Armacell Armaflex AF M-15</t>
  </si>
  <si>
    <t>1.11</t>
  </si>
  <si>
    <t>1.12</t>
  </si>
  <si>
    <t>Ligação da drenagem dos condicionadores aos pontos de dreno termicamente isoladas</t>
  </si>
  <si>
    <t>1.13</t>
  </si>
  <si>
    <t>1.14</t>
  </si>
  <si>
    <t>Par de suporte galvanizado/inox para ar condicionado do tipo split (unidade condensadora) até 36.000Btu/h</t>
  </si>
  <si>
    <t>1.15</t>
  </si>
  <si>
    <t>1.16</t>
  </si>
  <si>
    <t>kg</t>
  </si>
  <si>
    <t>2.6</t>
  </si>
  <si>
    <t>2.7</t>
  </si>
  <si>
    <t>2.8</t>
  </si>
  <si>
    <t>2.9</t>
  </si>
  <si>
    <t>3.6</t>
  </si>
  <si>
    <t>5.5</t>
  </si>
  <si>
    <t>5.6</t>
  </si>
  <si>
    <t>5.7</t>
  </si>
  <si>
    <t>5.8</t>
  </si>
  <si>
    <t>5.9</t>
  </si>
  <si>
    <t>5.10</t>
  </si>
  <si>
    <t>1.1.10</t>
  </si>
  <si>
    <t>1.1.11</t>
  </si>
  <si>
    <t>1.1.12</t>
  </si>
  <si>
    <t>1.2.8</t>
  </si>
  <si>
    <t>1.1.13</t>
  </si>
  <si>
    <t>ETAPAS (CENTO E VINTE DIAS)</t>
  </si>
  <si>
    <t>Enc. Sociais SINAPI-RS OUT/2021</t>
  </si>
  <si>
    <t>SUBTOTAL MANUTENÇÃO CIVIL</t>
  </si>
  <si>
    <t>SUBTOTAL MANUTENÇÃO MECÂNICA</t>
  </si>
  <si>
    <r>
      <t xml:space="preserve">1. OBJETO: </t>
    </r>
    <r>
      <rPr>
        <sz val="10"/>
        <rFont val="Calibri"/>
        <family val="2"/>
        <scheme val="minor"/>
      </rPr>
      <t>CONTRATAÇÃO DE SERVIÇOS DE MANUTENÇÃO CORRETIVA NA AG TAQUARA</t>
    </r>
  </si>
  <si>
    <r>
      <t>2. ENDEREÇO DE EXECUÇÃO/ENTREGA:</t>
    </r>
    <r>
      <rPr>
        <sz val="10"/>
        <rFont val="Calibri"/>
        <family val="2"/>
        <scheme val="minor"/>
      </rPr>
      <t xml:space="preserve"> Rua Julio de Castilhos, 2462 - Taquara/RS</t>
    </r>
  </si>
  <si>
    <t>Demolição de cobertura em telhas metálicas</t>
  </si>
  <si>
    <t>Demolição de forro de gesso</t>
  </si>
  <si>
    <t>Remoção de entulho de gesso (destinação específica), incluindo caçamba, servente e carreto</t>
  </si>
  <si>
    <t>Remoção de esquadria alumínio - acesso agência</t>
  </si>
  <si>
    <t>Remoção de pórtico BE</t>
  </si>
  <si>
    <t>Remoção de esquadria do divisor de ambiente, com vidro e película - com reaproveitamento</t>
  </si>
  <si>
    <t>ART - Anotação de Responsabilidade Técnica - Faixa 03 -  Contratos acima de R$ 15.000,01</t>
  </si>
  <si>
    <t>Forro chapa lisa fibrocimento - marquise</t>
  </si>
  <si>
    <t>Remoção de móvel divisor de sigilo - com reaproveitamento</t>
  </si>
  <si>
    <t>Reinstalação de esquadria do divisor de ambiente, com vidro e película</t>
  </si>
  <si>
    <t xml:space="preserve">Reinstalação móvel divisor de sigilo </t>
  </si>
  <si>
    <t>Barra de apoio em aço inox, 40 cm</t>
  </si>
  <si>
    <t>Elemento tátil individual em poliuretano interno de alerta colado (módulos de 25x25cm) - cor cinza escuro</t>
  </si>
  <si>
    <t>Elemento tátil individual em poliuretano interno direcional colado (módulos de 25x25cm) - cor cinza escuro</t>
  </si>
  <si>
    <t>Porta de alumínio anodizado cor branca, uma folha de abrir, 110x210cm</t>
  </si>
  <si>
    <t>Vidro liso transparente 6mm, colocado em caixilhos com ou sem baguetes, instalação com gaxeta</t>
  </si>
  <si>
    <t>Esquadria de alumínio anodizado branco para autoatendimento, série 30</t>
  </si>
  <si>
    <t>Paredes, divisórias e forro</t>
  </si>
  <si>
    <t>Forro de gesso acartonado fixo, com perfis em aço galvanizado, e=12,50mm, colocado</t>
  </si>
  <si>
    <t>Retirada de aparelho sanitário</t>
  </si>
  <si>
    <t>Azulejo 30x40cm, acetinado branco, incluindo rejuntamento com argamassa colante AC I - semelhante ao existente sanitário PNE</t>
  </si>
  <si>
    <t>Programação Visual</t>
  </si>
  <si>
    <t>8.3</t>
  </si>
  <si>
    <t>Persiana vertical tipo blackout, Ref. marca Persianet modelo Nuance BK cinza, largura 90 mm</t>
  </si>
  <si>
    <t>Iluminação e tomadas</t>
  </si>
  <si>
    <t>Luminária Plafon Branca, quadrada, de SOBREPOR, 25W, 6000K, 30 x 30 cm. Retirar e descartar a luminária existente.</t>
  </si>
  <si>
    <t>Refletor tipo LED de SOBREPOR   - IP-66 - 1x30W/220V.</t>
  </si>
  <si>
    <t>Retirada de luminárias, lâmpadas fluorescentes tubulares de 32W e reatores. Descartar as luminárias, acondicionar as lâmpadas e reatores e entregar na BAGERGS</t>
  </si>
  <si>
    <t>xx,xx</t>
  </si>
  <si>
    <t xml:space="preserve">Cabo de cobre unipolar #2,5mm² flexível HF (Não Halogenado), 70°C  450/750V AFUMEX, AFITOX ou similar </t>
  </si>
  <si>
    <t>Kit ATM Banrisul</t>
  </si>
  <si>
    <t xml:space="preserve"> - Kit de Suportes de fixação para porta de Alumínio ou vidro temperado.</t>
  </si>
  <si>
    <t xml:space="preserve"> - Eletroímã 150Kgf com Sensor</t>
  </si>
  <si>
    <t xml:space="preserve"> - Fonte de alimentação com carregador flutuante de bateria</t>
  </si>
  <si>
    <t xml:space="preserve"> - 01 Botoeira de acionamento Preta (NF) (interno) - Retirar botoeira amarela superior e instalar botoeira preta em série com a chave pacri.</t>
  </si>
  <si>
    <t>Bateria selada 12V 7Ah</t>
  </si>
  <si>
    <t>Cilindro contato elétrico pacri - segredos iguais com segredo 3212 padrão Banrisul</t>
  </si>
  <si>
    <t>Desmontagem, embalagem e entrega de KIT ATM usado Completo, composto de Chave pacri, botoeira NA Amarela, Eletroímã 150kgf com sensor, Fonte de Alimentação com carregador flutuante de bateria, bateria selada 12V/7 Ah e Kit de suportes de fixação para porta de alumínio ou vidro.</t>
  </si>
  <si>
    <t>Iluminação de emergência</t>
  </si>
  <si>
    <t>Módulo Autônomo de emergência com dois faróis de 32 Led´s cada com bateria 12V-7Ah c/ suporte metálico p/ fixação da bateria</t>
  </si>
  <si>
    <t xml:space="preserve">Módulo Autônomo de emergência com dois faróis de 32Led´s cada e bateria 12v-7Ah com extensão para instalação dos faróis em separado na sala do Autoatendimento + suporte metálico p/ fixação da bateria </t>
  </si>
  <si>
    <t xml:space="preserve">Eletroduto ferro diâmetro 25 mm. </t>
  </si>
  <si>
    <t>Caixa de passagem condulete diâm. 25 mm com tampa cega.</t>
  </si>
  <si>
    <t>Infraestrutura plataforma, cash, caixas e pontos café/água, elétrica/lógica/telefonia</t>
  </si>
  <si>
    <t>Cabo UTP, 4 pares 24AWG LSZH (Não Halogenado) - Categoria 6.</t>
  </si>
  <si>
    <t>Canaleta alumínio 73x25 dupla c/ tampa de encaixe - branca</t>
  </si>
  <si>
    <t>Caixa de alumínio 100x100x50mm com altura específica para canaleta 73x25mm</t>
  </si>
  <si>
    <t>Curva 90º de PVC (interna e externa) específica de canaleta de alumínio 73x25mm</t>
  </si>
  <si>
    <t>Derivação saída 3 eletrodutos 1" p/Canaleta de Alumínio de 73x25mm</t>
  </si>
  <si>
    <t>Tampa terminal em ABS para canaleta dupla Dutotec 73x25mm - branca</t>
  </si>
  <si>
    <t>Suporte para canaleta de alumínio p/três blocos com duas tomadas tipo bloco NBR 20A (PRETA) mais um bloco cego na cor branca (Identificar com EExx conforme circuito existente em adesivo em polisester autocolante funid.do branco e letras pretas)</t>
  </si>
  <si>
    <t>Suporte para canaleta de alumínio p/três blocos com duas tomadas tipo bloco NBR 20A (AZUL) mais um bloco cego na cor branca (Identificar com EExx conforme circuito existente em adesivo em polisester autocolante funid.do branco e letras pretas) atras de cada mesa no atendimento e atras dos caixas.</t>
  </si>
  <si>
    <t>Suporte para canaleta de alumínio p/três blocos com duas tomadas tipo bloco NBR 20A (VERMELHA) mais um bloco cego na cor branca (Identificar com EExx conforme circuito existente em adesivo em polisester autocolante funid.do branco e letras pretas).</t>
  </si>
  <si>
    <t>patch cord verde 3 mts para as mesas</t>
  </si>
  <si>
    <t>patch cord azul 3 mts para as mesas</t>
  </si>
  <si>
    <t>Cabo tipo PP 3x1,5mm² para as extensões elétricas</t>
  </si>
  <si>
    <t>Plug  tipo Macho novo padrão 10A.</t>
  </si>
  <si>
    <t>Eletroduto ferro diâmetro 25 mm</t>
  </si>
  <si>
    <t>Caixa de passagem c/ tampa cega tipo condulete diam 25mm</t>
  </si>
  <si>
    <t>Spiral tube para organizar os cabos nas mesas BRANCO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</si>
  <si>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</si>
  <si>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</si>
  <si>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</si>
  <si>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</si>
  <si>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</si>
  <si>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</si>
  <si>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</si>
  <si>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</si>
  <si>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</si>
  <si>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</si>
  <si>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</si>
  <si>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</si>
  <si>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</si>
  <si>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</si>
  <si>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</si>
  <si>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</si>
  <si>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</si>
  <si>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</si>
  <si>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</si>
  <si>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</si>
  <si>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</si>
  <si>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</si>
  <si>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</si>
  <si>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Infraestrutura 2 TVs corporativas e PL facilitador</t>
  </si>
  <si>
    <t>Patch cord T-568A, Azul 2,5mts</t>
  </si>
  <si>
    <t>Conector box curvo diam 25mm, com arruela e bucha de 1".</t>
  </si>
  <si>
    <t>Patch Cord 2,5m Azul (Conexão da CPU da TV Corporativa)</t>
  </si>
  <si>
    <t>Conector fêmea RJ45 keystone categoria 6, vias de contato produzidas em bronze fosforoso com camadas de 2,54 m de níquel e 1,27 m de ouro, marca Furukawa ou equivalente.</t>
  </si>
  <si>
    <t>5.11</t>
  </si>
  <si>
    <t>5.12</t>
  </si>
  <si>
    <t>5.13</t>
  </si>
  <si>
    <t>Suporte para canaleta de alumínio p/três blocos com duas tomadas tipo bloco NBR 20A (PRETA) mais um bloco cego na cor branca (Identificar com EExx conforme circuito existente em adesivo em poliéster autocolante fundo branco e letras pretas).</t>
  </si>
  <si>
    <t>Canaleta de alumínio duplo c/ tampa 73x45mm</t>
  </si>
  <si>
    <t>Curva 90º de PVC (interna e externa) específica de canaleta de alumínio 73x45mm</t>
  </si>
  <si>
    <t>Curva metálica 73x45mm dupla c/ tampa de encaixe - branca</t>
  </si>
  <si>
    <t>Caixa de alumínio 100x100x50 com altura específica para canaleta 73X45mm</t>
  </si>
  <si>
    <t>Derivação saída 2 eletrodutos 1" p/Canaleta de Alumínio de 73x45mm</t>
  </si>
  <si>
    <t>Curva 90º metálica - específica de canaleta de alumínio 73x25mm</t>
  </si>
  <si>
    <t>Tampa terminal ABS 25mm - Branca</t>
  </si>
  <si>
    <t>Voice panel 50P com RJ45 CAT5E para RACK OPERADORAS - Retirar na BAGERGS</t>
  </si>
  <si>
    <t>Régua com 8 tomadas para racks 19" com ângulo de 45º</t>
  </si>
  <si>
    <t>Rack padrão 19" tipo gabinete fechado, porta acrílico com chave, próprio para cabeamento estruturado de 24 Us, profundidade 570mm  fixado na parede com UMA bandeja e 07 (SETE) organizadores de cabos em PVC - Cor RAL 7032</t>
  </si>
  <si>
    <t>Rack padrão 19" tipo gabinete fechado, porta acrílico com chave, próprio para cabeamento estruturado de 16 Us, profundidade 570mm livres internamente, fixado na parede com quatro bandejas de 4 apoios e 64 conjuntos de parafusos porca/gaiola. Cor Cinza RAL 7032.</t>
  </si>
  <si>
    <t>Retirada de Rack existente e DESCARTAR.</t>
  </si>
  <si>
    <t>Cabo CIT-10 pares</t>
  </si>
  <si>
    <t>Bloco de inserção engate rápido com corte M10 LSA Plus com bastidor completo</t>
  </si>
  <si>
    <t>patch cord azul 1,0 mts Cat. 6 para o Rack</t>
  </si>
  <si>
    <t>patch cord verde 1,0 mts Cat. 6 para o Rack</t>
  </si>
  <si>
    <t>patch cord azul 6 mts Cat. 6 para interligações Racks com RJ45 macho nas pontas identificados com anilhas de "1" a "6"</t>
  </si>
  <si>
    <t>Caixa de passagem condulete diâm. 25 mm com tampa e com RJ45 Fêmea. Para infraestrutura do ponto de lógica do Nobreak.</t>
  </si>
  <si>
    <t>Abraçadeiras de Velcro 16mm Hellerman ou similar para amarração cabos e patch-cords (20 unidades)</t>
  </si>
  <si>
    <t>Infraestrutura para troca de racks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</si>
  <si>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</si>
  <si>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</si>
  <si>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</si>
  <si>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</si>
  <si>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</si>
  <si>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</si>
  <si>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</si>
  <si>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</si>
  <si>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</si>
  <si>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</si>
  <si>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</si>
  <si>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</si>
  <si>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</si>
  <si>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</si>
  <si>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</si>
  <si>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</si>
  <si>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</si>
  <si>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</si>
  <si>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</si>
  <si>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</si>
  <si>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</si>
  <si>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</si>
  <si>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</si>
  <si>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</si>
  <si>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</si>
  <si>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Caixa Passagem Eletrica Tigre 30cm Sobrepor - Cpt30 - Tigre ou similar (Para armazenar os cabos)</t>
  </si>
  <si>
    <t>Quadro distribuição PVC, Sobrepor, para 4 disjuntores com tampa de acrílico - WEG ou similar</t>
  </si>
  <si>
    <t>Abraçadeiras de Velcro 16mm Hellerman ou similar para amarração para eletroduto cordoado (20 unidades).</t>
  </si>
  <si>
    <t>Prateleira de ferro para adaptar ao Rack de Baterias. Instalar na parte de cima onde vai o Nobreak.</t>
  </si>
  <si>
    <t>Transferir Nobreak para Armário de bateriais na primeira prateleira.</t>
  </si>
  <si>
    <t>Divisor de sigilo</t>
  </si>
  <si>
    <t>Suporte para canaleta de alumínio p/três blocos com duas tomadas tipo bloco NBR 20A (PRETA) mais um bloco cego na cor branca (Identificar com EExx conforme circuito existente em adesivo em polisester autocolante fundo branco e letras pretas).</t>
  </si>
  <si>
    <t>Suporte para canaleta de alumínio p/três blocos sendo dois bloco c/RJ.45 Cat. 6 e mais um blocos cego, na cor branca (Identificar com PLxx conforme circuito existente em adesivo em polisester autocolante fundo branco e letras pretas).</t>
  </si>
  <si>
    <t>Canaleta aluminio 73x25mm dupla c/ tampa de encaixe - Branca</t>
  </si>
  <si>
    <t>Derivação saída 2 eletrodutos 1" p/ Canaleta de Alumínio de 73x25mm</t>
  </si>
  <si>
    <t>Eletroduto ferro diametro 20 mm (3/4") pintado de branco</t>
  </si>
  <si>
    <t>Caixa de passagem c/ tampa cega tipo condulete diam 20mm(3/4") pintado de branco</t>
  </si>
  <si>
    <t>8.9</t>
  </si>
  <si>
    <t>8.10</t>
  </si>
  <si>
    <t>8.11</t>
  </si>
  <si>
    <t>8.12</t>
  </si>
  <si>
    <t>8.13</t>
  </si>
  <si>
    <t>8.14</t>
  </si>
  <si>
    <t>Cortina automatizada</t>
  </si>
  <si>
    <t>Eletroduto de ferro 25mm pintado de branco onde ficar aparente - Para interligação da caixa de comando atrás da máscara com porta automatizada da fachada</t>
  </si>
  <si>
    <t>Caixa passagem condulete 25mm com tampa cega pintada de branco onde ficar aparente - Para interligação da caixa de comando atrás da máscara com porta automatizada da fachada</t>
  </si>
  <si>
    <t>Condutor unipolar flexível HF (não halogêneo), seção 4,0 mm² - 750 V, 70° C. Ref. Afumex, Afitox ou equivalente. Circuito estabilizado da porta automatizada</t>
  </si>
  <si>
    <t>Cabo para alarme  CCI de 10 vias na cor branca em PVC, condutores de bitola 0,5mm² em cobre eletrolítico estanhados, isolação PVC cores sólidas.</t>
  </si>
  <si>
    <t>Derivação lateral para eletroduto</t>
  </si>
  <si>
    <t>Eletroduto de ferro 25mm pintado de branco onde ficar aparente - Para interligação da caixa de comando atrás da máscara com eletrocalha elétrica, motor da porta automatizada e complementação da tubulação de alarme</t>
  </si>
  <si>
    <t>Caixa passagem condulete 25mm com tampa cega pintada de branco onde ficar aparente - Para interligação da caixa de comando atrás da máscara com eletrocalha elétrica, motor da porta automatizada e complementação da tubulação de alarme</t>
  </si>
  <si>
    <t>Quadro de comando com dimensões mínimas de 500x400x200mm - CD Cortina</t>
  </si>
  <si>
    <t>Serviços complementares elétrica/automação/telefônico</t>
  </si>
  <si>
    <t>Certificação dos Cabos de Rede UTP Cat. 6</t>
  </si>
  <si>
    <t>Desmontagem elétrico e lógico dos CASHES</t>
  </si>
  <si>
    <t>Desmontagem elétrico e lógico de módulos de caixas</t>
  </si>
  <si>
    <t>Desinstalar e reinstalar infraestrutura TV plataforma</t>
  </si>
  <si>
    <t>Retirada de toda infraestrutura elétrica, lógica e telefônica que não serão mais utilizadas nas paredes e acima do forro e descartar.</t>
  </si>
  <si>
    <t>Abertura e recomposição de forro de gesso para instalação de alçapão com tampa com diâmetro de 40cm.</t>
  </si>
  <si>
    <t>10.3</t>
  </si>
  <si>
    <t>10.4</t>
  </si>
  <si>
    <t>10.5</t>
  </si>
  <si>
    <t>10.6</t>
  </si>
  <si>
    <t>10.7</t>
  </si>
  <si>
    <t>Rasgo em alvenaria para embutimento de instalações - largura 10cm - sanitário PNE</t>
  </si>
  <si>
    <t>Rasgo em contrapiso para embutimento de instalações - largura 10cm -  dreno SAA</t>
  </si>
  <si>
    <t>Piso podotátil alerta/direcional em placa cimentícia de alta resistência 40x40cm, e=25mm, assentado com argamassa de cimento e areia peneirada traço 1:3</t>
  </si>
  <si>
    <t>Atualização de projetos/"As built"</t>
  </si>
  <si>
    <t>Remoção e reposição de basalto irregular</t>
  </si>
  <si>
    <t>Limpeza grossa</t>
  </si>
  <si>
    <t>Porta cartaz padrão para informativos</t>
  </si>
  <si>
    <t>Porta cartaz padrão para tarifas</t>
  </si>
  <si>
    <t>Logo padrão Banrisul tipo pórtico BE</t>
  </si>
  <si>
    <t>Placa indicativa em acrílico padrão Banrisul, em braile, colada</t>
  </si>
  <si>
    <t>Placa indicativa em acrílico padrão Banrisul, colada, tamanho 240x150mm</t>
  </si>
  <si>
    <t>Adesivo padrão para porta de acesso - horários</t>
  </si>
  <si>
    <t>Administração da obra direta no local - 5% do custo total da obra acima de 250m²</t>
  </si>
  <si>
    <t>Calha de chapa galvanizada 24, desenvolvimento 50 cm - cfe projeto</t>
  </si>
  <si>
    <t>Cobertura com telha galvalume natural TP40, e=0,65mm, com enchimento em EPS e=50mm, h=40mm - cfe projeto</t>
  </si>
  <si>
    <t>Cumeeira articulada ou normal mesmo material da telha galvalume e=0,5 ou 0,65mm - cfe projeto</t>
  </si>
  <si>
    <t>1.1.14</t>
  </si>
  <si>
    <t>1.1.15</t>
  </si>
  <si>
    <t>Adequações da sala do nobreak e PL</t>
  </si>
  <si>
    <t>30 dias</t>
  </si>
  <si>
    <t>60 dias</t>
  </si>
  <si>
    <t>90 dias</t>
  </si>
  <si>
    <t>Ar condicionado autoatendimento</t>
  </si>
  <si>
    <t>Condicionador de ar split tipo Built in inverter 36.000btu/h ciclo reverso (unidade condensadora) Ref.: RZQ36AVL Daikin</t>
  </si>
  <si>
    <t>Condicionador de ar split tipo Built in inverter 36.000btu/h (unidade evaporadora) Ref.FBQ36AVL Daikin</t>
  </si>
  <si>
    <t>Interligações elétricas e de comando (Evaporadora e condensadora) para instalações até 15metros</t>
  </si>
  <si>
    <t>Carga de gás refrigerante adicional</t>
  </si>
  <si>
    <t>Nitrogênio para soldagem da tubulação de cobre</t>
  </si>
  <si>
    <t>Junta flexível atenuadora de vibrações fabricada em lona de vinil reforçada e chapa galvanizada largura 70mm.</t>
  </si>
  <si>
    <t>Calços de borracha tipo neoprene carga 200kg. Para unidades condesadoras</t>
  </si>
  <si>
    <t xml:space="preserve">Grelha de retorno e insuflamento H 325mm x L 825 mm com aletas horizontais, com dupla deflexão e regulagem de vazão com registro de lâminas opostas, construída em alumínio, modelo TROX AT-DG ou semelhante, fornecido na cor branca. </t>
  </si>
  <si>
    <t>Grade para proteção de condensadora, pintada na cor branco, com abertura para acesso à manutenção. Fornecer com cadeado.</t>
  </si>
  <si>
    <t>Acessórios diversos (suportes, pinos roscados,parafusos, fita PVC, cabos, cola) para instalação e montagens.</t>
  </si>
  <si>
    <t>Ar condicionado ambiente de agência</t>
  </si>
  <si>
    <t xml:space="preserve">Unidade Condicionadora de ar tipo Splitão VRF, Unidade Condensadora 14 HP 380V 3F descarga horizontal/vertical,Unidade Evaporadora 10,0TR, fluído refrigerante R410A, ciclo reverso, Controle remoto com fio. Referências: Unidade Condensadora Familia Side Smart Hitachi. Unidade Evaporadora Familia Sigma Splitão Hitachi. </t>
  </si>
  <si>
    <t>Tubo de cobre flexível sem costura 1" - 1,59mm (1,050kg/m) - ref. Eluma</t>
  </si>
  <si>
    <t>Tubo de espuma elastomérica flexível 1/2" - ref. Armacell Armaflex AF M-12</t>
  </si>
  <si>
    <t>Tubo de espuma elastomérica flexível 1" - ref. Armacell Armaflex AF M-25</t>
  </si>
  <si>
    <t>Calços de borracha tipo neoprene carga 200kg. Para unidades condesadoras e evaporadoras</t>
  </si>
  <si>
    <t>Par de suporte artesanal galvanizado para ar condicionado do tipo Self/Splitão (unidade condensadora) acima 5TR</t>
  </si>
  <si>
    <t>Condicionador de ar split tipo hi-wall 18.000btu/h ciclo reverso (unidade condensadora e evaporadora) Ref.: 38KQX18S5/42MAQA18S5 Midea Carrier</t>
  </si>
  <si>
    <t>Tubo de espuma elastomérica flexível 1/4" - ref. Armacell Armaflex AF M-6</t>
  </si>
  <si>
    <t xml:space="preserve">Estrutura metálica para condensadoras </t>
  </si>
  <si>
    <t>Difusão de ar e rede de dutos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</si>
  <si>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</si>
  <si>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</si>
  <si>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</si>
  <si>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</si>
  <si>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</si>
  <si>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</si>
  <si>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</si>
  <si>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</si>
  <si>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</si>
  <si>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</si>
  <si>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</si>
  <si>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</si>
  <si>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</si>
  <si>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Grelha de retorno, com moldura, sem registro, tamanho externo 625x625mm. (fornecida na cor branca)</t>
  </si>
  <si>
    <t>Tomada de ar exterior com veneziana, tela de proteção, registro e filtro G4, LxH (597x597)mm - ref. TROX VDF-711</t>
  </si>
  <si>
    <t>Secção e ajuste de dutos para instalação das grelhas de retorno</t>
  </si>
  <si>
    <t>Ajuste na rede de dutos para conexão das novas evaporadoras</t>
  </si>
  <si>
    <t>Duto flexível com isolamento térmico e acústico de lã de vidro de 25mm, D=250mm (10") - ref. Multivac Sonodec 25. Reposicionar difusor</t>
  </si>
  <si>
    <t>Limpeza interna e externa de rede de dutos com isolamento térmico. Limpeza mecanizada de forma a atender a PORTARIA Nº 3.523 de 28 de Agosto de 1998. Emissão de laudo da limpeza executada.(2º pavimento)</t>
  </si>
  <si>
    <t>Exaustão</t>
  </si>
  <si>
    <t>Grelha de Retorno de Porta 497x597mm</t>
  </si>
  <si>
    <t>Desinstalação de condicionador de ar tipo self 10TR (unidade condensadora). Descartar.</t>
  </si>
  <si>
    <t>Desinstalação de condicionador de ar tipo self 10TR (unidade evaporadora). Descartar</t>
  </si>
  <si>
    <t>Desinstalação de condicionador de ar de janela. Descartar</t>
  </si>
  <si>
    <t>Duto em chapa de aço galvanizado #22 1200x2000 x1.000mm sem isolamento térmico, para descarga das condensadoras.</t>
  </si>
  <si>
    <t>Tela externa tipo Ottis para instalação na descarga das condensadoras</t>
  </si>
  <si>
    <t>Ajuste das tomadas de ar externo das condensadoras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</si>
  <si>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</si>
  <si>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</si>
  <si>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</si>
  <si>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</si>
  <si>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</si>
  <si>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</si>
  <si>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</si>
  <si>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</si>
  <si>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</si>
  <si>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</si>
  <si>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Cortina metálica</t>
  </si>
  <si>
    <t>Fornecimento e Instalação de cortina metálica (porta de enrolar) com interface para automação, conforme especificações do "Memorial para Fornecimento e Instalação de Cortinas Metálicas com Interface para Automação – ver. 9.20".
- dimensões da porta: 3,10 m x 3,20 m (largura x altura)</t>
  </si>
  <si>
    <t>MANUTENÇÃO ELÉTRICA</t>
  </si>
  <si>
    <r>
      <t xml:space="preserve">3. PRAZO DE EXECUÇÃO/ENTREGA: </t>
    </r>
    <r>
      <rPr>
        <sz val="10"/>
        <rFont val="Calibri"/>
        <family val="2"/>
        <scheme val="minor"/>
      </rPr>
      <t xml:space="preserve"> 120 (cento e vinte) dias corridos.</t>
    </r>
  </si>
  <si>
    <t>Pintura acrílica, 02 demãos, sem emassamento sobre alvenarias internas/externas - cor branco/cinza</t>
  </si>
  <si>
    <r>
      <t xml:space="preserve">Luminária de </t>
    </r>
    <r>
      <rPr>
        <b/>
        <sz val="10"/>
        <rFont val="Arial"/>
        <family val="2"/>
      </rPr>
      <t>SOBREPOR</t>
    </r>
    <r>
      <rPr>
        <sz val="10"/>
        <rFont val="Arial"/>
        <family val="2"/>
      </rPr>
      <t xml:space="preserve"> PlacaLED -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28W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- 220V, 4000K, 3500 Lm - THD &lt;10% - Garantia de 02 Anos. Modulação 300 x 1200 mm. Modelo BKE-168 - ANTERA SL - Marca Intral ou similar.</t>
    </r>
  </si>
  <si>
    <r>
      <rPr>
        <b/>
        <sz val="10"/>
        <rFont val="Calibri"/>
        <family val="2"/>
        <scheme val="minor"/>
      </rPr>
      <t>Sensor de Presença</t>
    </r>
    <r>
      <rPr>
        <sz val="10"/>
        <rFont val="Calibri"/>
        <family val="2"/>
        <scheme val="minor"/>
      </rPr>
      <t xml:space="preserve"> para interruptor de Embutir (Banheiros e Depósito)</t>
    </r>
  </si>
  <si>
    <r>
      <rPr>
        <b/>
        <sz val="10"/>
        <rFont val="Calibri"/>
        <family val="2"/>
        <scheme val="minor"/>
      </rPr>
      <t>Sensor de presença</t>
    </r>
    <r>
      <rPr>
        <sz val="10"/>
        <rFont val="Calibri"/>
        <family val="2"/>
        <scheme val="minor"/>
      </rPr>
      <t xml:space="preserve"> omnidirecional  c/retardo 10 min, 220V/127V, 250VA. Retirar interruptor e instalar tampa cega (banheiros, </t>
    </r>
    <r>
      <rPr>
        <u/>
        <sz val="10"/>
        <rFont val="Calibri"/>
        <family val="2"/>
        <scheme val="minor"/>
      </rPr>
      <t>escada</t>
    </r>
    <r>
      <rPr>
        <sz val="10"/>
        <rFont val="Calibri"/>
        <family val="2"/>
        <scheme val="minor"/>
      </rPr>
      <t xml:space="preserve"> e corredores).</t>
    </r>
  </si>
  <si>
    <r>
      <t xml:space="preserve">Cabo de cobre unipolar </t>
    </r>
    <r>
      <rPr>
        <b/>
        <sz val="10"/>
        <rFont val="Calibri"/>
        <family val="2"/>
        <scheme val="minor"/>
      </rPr>
      <t>#2,5mm²</t>
    </r>
    <r>
      <rPr>
        <sz val="10"/>
        <rFont val="Calibri"/>
        <family val="2"/>
        <scheme val="minor"/>
      </rPr>
      <t xml:space="preserve"> flexível HF (Não Halogenado), 70°C  450/750V AFUMEX, AFITOX ou similar </t>
    </r>
  </si>
  <si>
    <r>
      <t xml:space="preserve">Cabo de cobre unipolar </t>
    </r>
    <r>
      <rPr>
        <b/>
        <sz val="10"/>
        <rFont val="Calibri"/>
        <family val="2"/>
        <scheme val="minor"/>
      </rPr>
      <t>#4,0mm²</t>
    </r>
    <r>
      <rPr>
        <sz val="10"/>
        <rFont val="Calibri"/>
        <family val="2"/>
        <scheme val="minor"/>
      </rPr>
      <t xml:space="preserve"> flexível HF (Não Halogenado), 70°C  450/750V AFUMEX, AFITOX ou similar </t>
    </r>
  </si>
  <si>
    <t>KIT ATM BANRISUL COMPOSTO POR :</t>
  </si>
  <si>
    <t>2.1.1</t>
  </si>
  <si>
    <t>2.1.2</t>
  </si>
  <si>
    <t>2.1.3</t>
  </si>
  <si>
    <t>2.1.4</t>
  </si>
  <si>
    <t>2.1.5</t>
  </si>
  <si>
    <t>2.1.6</t>
  </si>
  <si>
    <t>2.1.7</t>
  </si>
  <si>
    <t>3.7</t>
  </si>
  <si>
    <r>
      <t xml:space="preserve">Canaleta metálica branca </t>
    </r>
    <r>
      <rPr>
        <b/>
        <sz val="10"/>
        <rFont val="Calibri"/>
        <family val="2"/>
        <scheme val="minor"/>
      </rPr>
      <t xml:space="preserve">"X". </t>
    </r>
    <r>
      <rPr>
        <sz val="10"/>
        <rFont val="Calibri"/>
        <family val="2"/>
        <scheme val="minor"/>
      </rPr>
      <t>(Para substituir as descidas das luminárias de emergência nas áreas de atendimento ao público)</t>
    </r>
  </si>
  <si>
    <r>
      <t xml:space="preserve">Porta Equipamento para canaleta metálica branca </t>
    </r>
    <r>
      <rPr>
        <b/>
        <sz val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para </t>
    </r>
    <r>
      <rPr>
        <b/>
        <sz val="10"/>
        <rFont val="Calibri"/>
        <family val="2"/>
        <scheme val="minor"/>
      </rPr>
      <t>UM</t>
    </r>
    <r>
      <rPr>
        <sz val="10"/>
        <rFont val="Calibri"/>
        <family val="2"/>
        <scheme val="minor"/>
      </rPr>
      <t xml:space="preserve"> módulo em ABS com uma tomada 2P +T.</t>
    </r>
  </si>
  <si>
    <r>
      <t xml:space="preserve">Tampa terminal para canaleta metálica branca </t>
    </r>
    <r>
      <rPr>
        <b/>
        <sz val="10"/>
        <rFont val="Calibri"/>
        <family val="2"/>
        <scheme val="minor"/>
      </rPr>
      <t>"X"</t>
    </r>
  </si>
  <si>
    <r>
      <t xml:space="preserve">Duto SLIM - </t>
    </r>
    <r>
      <rPr>
        <sz val="10"/>
        <rFont val="Calibri"/>
        <family val="2"/>
      </rPr>
      <t>(CINZA)</t>
    </r>
  </si>
  <si>
    <r>
      <t xml:space="preserve">Adaptador porta equipamento para duto SLIM </t>
    </r>
    <r>
      <rPr>
        <sz val="10"/>
        <rFont val="Calibri"/>
        <family val="2"/>
      </rPr>
      <t xml:space="preserve">(CINZA) </t>
    </r>
  </si>
  <si>
    <r>
      <t xml:space="preserve">Curva interna 90 graus SLIM </t>
    </r>
    <r>
      <rPr>
        <sz val="10"/>
        <rFont val="Calibri"/>
        <family val="2"/>
      </rPr>
      <t>(CINZA)</t>
    </r>
  </si>
  <si>
    <r>
      <t xml:space="preserve">Porta Equipamento Ref. DT.63440.10 com, </t>
    </r>
    <r>
      <rPr>
        <b/>
        <sz val="10"/>
        <rFont val="Calibri"/>
        <family val="2"/>
        <scheme val="minor"/>
      </rPr>
      <t>DUAS</t>
    </r>
    <r>
      <rPr>
        <sz val="10"/>
        <rFont val="Calibri"/>
        <family val="2"/>
        <scheme val="minor"/>
      </rPr>
      <t xml:space="preserve"> tomadas tipo bloco NBR.20A Ref. DT.99230.20 (PRETO), mais </t>
    </r>
    <r>
      <rPr>
        <b/>
        <sz val="10"/>
        <rFont val="Calibri"/>
        <family val="2"/>
        <scheme val="minor"/>
      </rPr>
      <t>DOIS</t>
    </r>
    <r>
      <rPr>
        <sz val="10"/>
        <rFont val="Calibri"/>
        <family val="2"/>
        <scheme val="minor"/>
      </rPr>
      <t xml:space="preserve"> RJ.45 – Cat.6 (Identificar com EExx e PLxx conforme circuito existente em adesivo em polisester autocolante funid.do branco e letras pretas)</t>
    </r>
  </si>
  <si>
    <r>
      <t xml:space="preserve">Suporte para canaleta de alumínio p/três blocos sendo dois bloco c/RJ.45 </t>
    </r>
    <r>
      <rPr>
        <b/>
        <sz val="10"/>
        <rFont val="Calibri"/>
        <family val="2"/>
        <scheme val="minor"/>
      </rPr>
      <t>Cat.6</t>
    </r>
    <r>
      <rPr>
        <sz val="10"/>
        <rFont val="Calibri"/>
        <family val="2"/>
        <scheme val="minor"/>
      </rPr>
      <t xml:space="preserve"> e mais um blocos cego, na cor branca (Identificar com PTxx, PLxx conforme circuito existente em adesivo em polisester autocolante funid.do branco e letras pretas).</t>
    </r>
  </si>
  <si>
    <r>
      <t xml:space="preserve">Canaleta metálica branca </t>
    </r>
    <r>
      <rPr>
        <b/>
        <sz val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(Para café/água)</t>
    </r>
  </si>
  <si>
    <r>
      <t xml:space="preserve">Porta Equipamento para canaleta metálica branca </t>
    </r>
    <r>
      <rPr>
        <b/>
        <sz val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para DOIS módulos em ABS com DUAS tomadas tipo bloco NBR 20A </t>
    </r>
    <r>
      <rPr>
        <b/>
        <sz val="10"/>
        <rFont val="Calibri"/>
        <family val="2"/>
        <scheme val="minor"/>
      </rPr>
      <t>BRANCA</t>
    </r>
  </si>
  <si>
    <r>
      <t xml:space="preserve">Derivação saída 2 eletrodutos 1" p/Canaleta metálica branca </t>
    </r>
    <r>
      <rPr>
        <b/>
        <sz val="10"/>
        <rFont val="Calibri"/>
        <family val="2"/>
        <scheme val="minor"/>
      </rPr>
      <t>"X"</t>
    </r>
  </si>
  <si>
    <r>
      <t xml:space="preserve">Canaleta metálica branca </t>
    </r>
    <r>
      <rPr>
        <b/>
        <sz val="10"/>
        <rFont val="Calibri"/>
        <family val="2"/>
        <scheme val="minor"/>
      </rPr>
      <t>"X".</t>
    </r>
  </si>
  <si>
    <r>
      <t xml:space="preserve">Porta Equipamento para canaleta metálica branca </t>
    </r>
    <r>
      <rPr>
        <b/>
        <sz val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para </t>
    </r>
    <r>
      <rPr>
        <b/>
        <sz val="10"/>
        <rFont val="Calibri"/>
        <family val="2"/>
        <scheme val="minor"/>
      </rPr>
      <t>TRÊS</t>
    </r>
    <r>
      <rPr>
        <sz val="10"/>
        <rFont val="Calibri"/>
        <family val="2"/>
        <scheme val="minor"/>
      </rPr>
      <t xml:space="preserve"> módulos em ABS com DUAS tomadas tipo bloco NBR 20A e UM com RJ45 </t>
    </r>
    <r>
      <rPr>
        <b/>
        <sz val="10"/>
        <rFont val="Calibri"/>
        <family val="2"/>
        <scheme val="minor"/>
      </rPr>
      <t>Cat.6</t>
    </r>
    <r>
      <rPr>
        <sz val="10"/>
        <rFont val="Calibri"/>
        <family val="2"/>
        <scheme val="minor"/>
      </rPr>
      <t>.</t>
    </r>
  </si>
  <si>
    <r>
      <t xml:space="preserve">Porta Equipamento para canaleta metálica branca </t>
    </r>
    <r>
      <rPr>
        <b/>
        <sz val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para </t>
    </r>
    <r>
      <rPr>
        <b/>
        <sz val="10"/>
        <rFont val="Calibri"/>
        <family val="2"/>
        <scheme val="minor"/>
      </rPr>
      <t>DOIS</t>
    </r>
    <r>
      <rPr>
        <sz val="10"/>
        <rFont val="Calibri"/>
        <family val="2"/>
        <scheme val="minor"/>
      </rPr>
      <t xml:space="preserve"> módulos em ABS para interruptor duplo (Trocar atrás da mesa do Gerente Geral)</t>
    </r>
  </si>
  <si>
    <r>
      <t xml:space="preserve">Patch panel descarregado, Cat. 6, alta densidade, 19" x 1U, 24 posições, </t>
    </r>
    <r>
      <rPr>
        <b/>
        <sz val="10"/>
        <rFont val="Calibri"/>
        <family val="2"/>
        <scheme val="minor"/>
      </rPr>
      <t>SEM</t>
    </r>
    <r>
      <rPr>
        <sz val="10"/>
        <rFont val="Calibri"/>
        <family val="2"/>
        <scheme val="minor"/>
      </rPr>
      <t xml:space="preserve"> conectores RJ45 fêmea.</t>
    </r>
  </si>
  <si>
    <r>
      <t xml:space="preserve">conjunto de 10 (5+5) metros de cabo coaxial 75 Ohms na cor preta </t>
    </r>
    <r>
      <rPr>
        <b/>
        <sz val="10"/>
        <rFont val="Calibri"/>
        <family val="2"/>
        <scheme val="minor"/>
      </rPr>
      <t>RF75 0,4/8</t>
    </r>
    <r>
      <rPr>
        <sz val="10"/>
        <rFont val="Calibri"/>
        <family val="2"/>
        <scheme val="minor"/>
      </rPr>
      <t xml:space="preserve"> com conector tipo BNC reto com solda e conector tipo BNC angular com rosca e solda (mini)</t>
    </r>
  </si>
  <si>
    <r>
      <rPr>
        <sz val="10"/>
        <rFont val="Calibri"/>
        <family val="2"/>
        <charset val="1"/>
      </rPr>
      <t xml:space="preserve">Eletroduto Flexível com alma de aço revestimento PVC com boxes- </t>
    </r>
    <r>
      <rPr>
        <b/>
        <sz val="10"/>
        <rFont val="Calibri"/>
        <family val="2"/>
        <charset val="1"/>
      </rPr>
      <t xml:space="preserve">Sealtube - 1/2 " </t>
    </r>
    <r>
      <rPr>
        <sz val="10"/>
        <rFont val="Calibri"/>
        <family val="2"/>
        <charset val="1"/>
      </rPr>
      <t>(interligação da Caixa de passagem ao CD das baterias)</t>
    </r>
  </si>
  <si>
    <r>
      <t xml:space="preserve">Cabo UTP, 4 pares 24AWG LSZH (Não Halogenado) - </t>
    </r>
    <r>
      <rPr>
        <b/>
        <sz val="10"/>
        <rFont val="Calibri"/>
        <family val="2"/>
        <scheme val="minor"/>
      </rPr>
      <t>Categoria 6</t>
    </r>
    <r>
      <rPr>
        <sz val="10"/>
        <rFont val="Calibri"/>
        <family val="2"/>
        <scheme val="minor"/>
      </rPr>
      <t>.</t>
    </r>
  </si>
  <si>
    <t>10.8</t>
  </si>
  <si>
    <t>10.9</t>
  </si>
  <si>
    <t>10.10</t>
  </si>
  <si>
    <t>10.11</t>
  </si>
  <si>
    <t>10.12</t>
  </si>
  <si>
    <t>Módulo Autônomo de emergência com dois faróis de 32 Led´s cada com bateria 12V-7Ah c/ suporte metálico p/ fixação da bateria. Derscartar luminária existente.</t>
  </si>
  <si>
    <t>Caixa passagem condulete 25mm com tampa cega.</t>
  </si>
  <si>
    <t>Disjuntor monopolar termomagnético, Bifásico, curva C, 20A,220V, 4,5kA.</t>
  </si>
  <si>
    <t>Tomada 2P + T para fixação em trilho DIN, 10A, Corpo injetado em termoplástico anti-chama VO, padrão NBR 14136. A alimentação deverá ser feita através da chave de aferição no Painel da Medição. A instalação dessas tomadas requer a solicitação de desligamento da unidade e deslacre da área de medição.</t>
  </si>
  <si>
    <t>Trilho fixação galvanizado liso DIN 35mm para instalação de conectores tipo SAK, contator DR, disjuntor.</t>
  </si>
  <si>
    <t>Tela Otis em aço galvanizado, fio 2,11 mm, para fechamento até o teto. Tela de proteção Otis arame nº 14 malha 13 mm</t>
  </si>
  <si>
    <t>Confecção de Diagrama Unifilar em formato A4 dentro de quadro com vidro. Fixar na parede da Subestação.</t>
  </si>
  <si>
    <t>Diagnóstico e manutenção básica das subestações, Tomada de Energia, Ramal de Entrada e Banco de Capacitores das agências com subestação exclusiva conforme Memorial Descritivo. A empresa deverá fornecer a ART de execução da obra antes de iniciar o serviço.</t>
  </si>
  <si>
    <t>Reinstalar luminária com duas lâmpadas LED em bom estado na sala da Subestação. Retirar luminária existente e descartar.</t>
  </si>
  <si>
    <t>Revisão e limpeza das conecções do aterramento das portas.</t>
  </si>
  <si>
    <t>11.</t>
  </si>
  <si>
    <t>11.1</t>
  </si>
  <si>
    <t>11.2</t>
  </si>
  <si>
    <t>11.3</t>
  </si>
  <si>
    <t>11.4</t>
  </si>
  <si>
    <t>11.5</t>
  </si>
  <si>
    <t>11.6</t>
  </si>
  <si>
    <t>11 .</t>
  </si>
  <si>
    <t>Adequações na subestação</t>
  </si>
  <si>
    <t>120 dias</t>
  </si>
  <si>
    <t>Remoção de forro PVC, de forma manual, sem reaproveitamento</t>
  </si>
  <si>
    <t>Aplicação manual de massa acrílica, duas demãos</t>
  </si>
  <si>
    <t>3.8</t>
  </si>
  <si>
    <t>Massa corrida PVA para interiores, duas demãos</t>
  </si>
  <si>
    <t>Limpeza de superfície com jato de alta pressão - fachada</t>
  </si>
  <si>
    <t>Andaime metálico de encaixe para trabalho em fachada de edifícios - locação mensal</t>
  </si>
  <si>
    <t>1.2.9</t>
  </si>
  <si>
    <t>Tubo de PVC, ponta bolsa e virola d=50mm, com conexões - dreno SAA</t>
  </si>
  <si>
    <t>Ralo sifonado c/ grelha 100x40 saída 40 - dreno SAA</t>
  </si>
  <si>
    <t>Limpeza/desentupimento de calhas etubos de queda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</si>
</sst>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#,##0.00_ ;\-#,##0.00\ "/>
    <numFmt numFmtId="169" formatCode="dd/mm/yy;@"/>
  </numFmts>
  <fonts count="31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ourier New"/>
      <family val="3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sz val="10"/>
      <name val="Calibri"/>
      <family val="2"/>
      <charset val="1"/>
    </font>
    <font>
      <b/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ont="0" applyFill="0" applyBorder="0" applyAlignment="0" applyProtection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0" fontId="14" fillId="0" borderId="0"/>
    <xf numFmtId="166" fontId="3" fillId="0" borderId="0" applyFont="0" applyFill="0" applyBorder="0" applyAlignment="0" applyProtection="0"/>
  </cellStyleXfs>
  <cellXfs count="248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2" applyFont="1" applyBorder="1" applyAlignment="1">
      <alignment horizontal="justify" vertical="center" wrapText="1"/>
    </xf>
    <xf numFmtId="0" fontId="19" fillId="0" borderId="0" xfId="12" applyFont="1" applyFill="1" applyBorder="1" applyAlignment="1">
      <alignment horizontal="center" vertical="center" wrapText="1"/>
    </xf>
    <xf numFmtId="0" fontId="17" fillId="0" borderId="0" xfId="12" applyFont="1" applyFill="1" applyBorder="1" applyAlignment="1">
      <alignment vertical="center"/>
    </xf>
    <xf numFmtId="0" fontId="20" fillId="0" borderId="0" xfId="12" applyFont="1" applyFill="1" applyBorder="1" applyAlignment="1">
      <alignment vertical="center"/>
    </xf>
    <xf numFmtId="0" fontId="17" fillId="0" borderId="3" xfId="12" applyFont="1" applyBorder="1" applyAlignment="1">
      <alignment vertical="center"/>
    </xf>
    <xf numFmtId="0" fontId="20" fillId="0" borderId="3" xfId="12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2" applyFont="1" applyFill="1" applyBorder="1" applyAlignment="1">
      <alignment vertical="center"/>
    </xf>
    <xf numFmtId="0" fontId="11" fillId="0" borderId="7" xfId="0" applyFont="1" applyFill="1" applyBorder="1" applyAlignment="1" applyProtection="1">
      <alignment horizontal="right" vertical="center" wrapText="1"/>
      <protection hidden="1"/>
    </xf>
    <xf numFmtId="0" fontId="18" fillId="0" borderId="0" xfId="12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4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2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1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1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1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1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1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1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1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1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1" applyNumberFormat="1" applyFont="1" applyFill="1" applyBorder="1" applyAlignment="1" applyProtection="1">
      <alignment vertical="center"/>
      <protection hidden="1"/>
    </xf>
    <xf numFmtId="10" fontId="7" fillId="0" borderId="0" xfId="11" applyNumberFormat="1" applyFont="1" applyBorder="1" applyAlignment="1" applyProtection="1">
      <alignment vertical="center"/>
      <protection hidden="1"/>
    </xf>
    <xf numFmtId="1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Alignment="1" applyProtection="1">
      <alignment vertical="center" wrapText="1"/>
      <protection hidden="1"/>
    </xf>
    <xf numFmtId="4" fontId="8" fillId="0" borderId="0" xfId="0" applyNumberFormat="1" applyFont="1" applyFill="1" applyBorder="1" applyAlignment="1" applyProtection="1">
      <alignment vertical="center" wrapText="1"/>
      <protection hidden="1"/>
    </xf>
    <xf numFmtId="4" fontId="13" fillId="0" borderId="0" xfId="0" applyNumberFormat="1" applyFont="1" applyFill="1" applyBorder="1" applyAlignment="1" applyProtection="1">
      <alignment vertical="center" wrapText="1"/>
      <protection hidden="1"/>
    </xf>
    <xf numFmtId="4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8" fillId="0" borderId="0" xfId="0" applyNumberFormat="1" applyFont="1" applyFill="1" applyBorder="1" applyAlignment="1" applyProtection="1">
      <alignment horizontal="left" vertical="center" wrapText="1"/>
      <protection hidden="1"/>
    </xf>
    <xf numFmtId="4" fontId="6" fillId="0" borderId="0" xfId="0" applyNumberFormat="1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Alignment="1" applyProtection="1">
      <alignment vertical="center" wrapText="1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Alignment="1" applyProtection="1">
      <alignment vertical="center" wrapText="1"/>
      <protection hidden="1"/>
    </xf>
    <xf numFmtId="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168" fontId="6" fillId="4" borderId="15" xfId="1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NumberFormat="1" applyFont="1" applyFill="1" applyBorder="1" applyProtection="1">
      <protection hidden="1"/>
    </xf>
    <xf numFmtId="43" fontId="25" fillId="0" borderId="0" xfId="0" applyNumberFormat="1" applyFont="1" applyFill="1" applyBorder="1" applyProtection="1"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39" fontId="8" fillId="0" borderId="13" xfId="16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9" fontId="8" fillId="0" borderId="7" xfId="1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7" fillId="0" borderId="15" xfId="15" applyNumberFormat="1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1" fontId="7" fillId="0" borderId="17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168" fontId="6" fillId="0" borderId="15" xfId="16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0" applyNumberFormat="1" applyFont="1" applyFill="1" applyAlignment="1" applyProtection="1">
      <alignment vertical="center" wrapText="1"/>
      <protection hidden="1"/>
    </xf>
    <xf numFmtId="0" fontId="7" fillId="2" borderId="15" xfId="0" applyFont="1" applyFill="1" applyBorder="1" applyAlignment="1" applyProtection="1">
      <alignment horizontal="justify" vertical="center" wrapText="1"/>
      <protection hidden="1"/>
    </xf>
    <xf numFmtId="3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8" fillId="0" borderId="27" xfId="7" applyNumberFormat="1" applyFont="1" applyFill="1" applyBorder="1" applyAlignment="1" applyProtection="1">
      <alignment horizontal="center" vertical="center"/>
      <protection hidden="1"/>
    </xf>
    <xf numFmtId="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" fontId="7" fillId="2" borderId="19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3" xfId="0" applyFont="1" applyFill="1" applyBorder="1" applyAlignment="1" applyProtection="1">
      <alignment horizontal="right" vertical="center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7" fillId="5" borderId="15" xfId="0" applyFont="1" applyFill="1" applyBorder="1" applyAlignment="1" applyProtection="1">
      <alignment horizontal="justify" vertical="center" wrapText="1"/>
      <protection hidden="1"/>
    </xf>
    <xf numFmtId="4" fontId="7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1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5" xfId="0" applyFont="1" applyFill="1" applyBorder="1" applyAlignment="1" applyProtection="1">
      <alignment horizontal="center" vertical="center" wrapText="1"/>
      <protection hidden="1"/>
    </xf>
    <xf numFmtId="4" fontId="5" fillId="5" borderId="15" xfId="0" applyNumberFormat="1" applyFont="1" applyFill="1" applyBorder="1" applyAlignment="1" applyProtection="1">
      <alignment horizontal="right" vertical="center" wrapText="1"/>
      <protection hidden="1"/>
    </xf>
    <xf numFmtId="4" fontId="7" fillId="5" borderId="1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15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Alignment="1" applyProtection="1">
      <alignment vertical="center" wrapText="1"/>
      <protection hidden="1"/>
    </xf>
    <xf numFmtId="169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4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167" fontId="13" fillId="4" borderId="16" xfId="16" applyNumberFormat="1" applyFont="1" applyFill="1" applyBorder="1" applyAlignment="1" applyProtection="1">
      <alignment horizontal="center" vertical="center" wrapText="1"/>
      <protection hidden="1"/>
    </xf>
    <xf numFmtId="167" fontId="13" fillId="4" borderId="28" xfId="16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right" vertical="center"/>
      <protection hidden="1"/>
    </xf>
    <xf numFmtId="0" fontId="10" fillId="0" borderId="1" xfId="0" applyFont="1" applyFill="1" applyBorder="1" applyAlignment="1" applyProtection="1">
      <alignment horizontal="right" vertical="center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2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5" xfId="12" applyFont="1" applyFill="1" applyBorder="1" applyAlignment="1">
      <alignment horizontal="center" vertical="center"/>
    </xf>
    <xf numFmtId="0" fontId="18" fillId="0" borderId="0" xfId="12" applyFont="1" applyBorder="1" applyAlignment="1">
      <alignment horizontal="justify" vertical="center"/>
    </xf>
    <xf numFmtId="0" fontId="18" fillId="0" borderId="4" xfId="12" applyFont="1" applyBorder="1" applyAlignment="1">
      <alignment horizontal="justify" vertical="center" wrapText="1"/>
    </xf>
    <xf numFmtId="0" fontId="18" fillId="0" borderId="0" xfId="12" applyFont="1" applyBorder="1" applyAlignment="1">
      <alignment horizontal="justify" vertical="center" wrapText="1"/>
    </xf>
    <xf numFmtId="0" fontId="18" fillId="0" borderId="5" xfId="12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17" xfId="0" applyFont="1" applyFill="1" applyBorder="1" applyAlignment="1" applyProtection="1">
      <alignment horizontal="left" vertical="center" wrapText="1"/>
      <protection hidden="1"/>
    </xf>
    <xf numFmtId="4" fontId="7" fillId="0" borderId="2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2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4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0" fontId="13" fillId="0" borderId="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167" fontId="13" fillId="4" borderId="16" xfId="16" applyNumberFormat="1" applyFont="1" applyFill="1" applyBorder="1" applyAlignment="1" applyProtection="1">
      <alignment horizontal="center" vertical="center" wrapText="1"/>
      <protection hidden="1"/>
    </xf>
    <xf numFmtId="167" fontId="13" fillId="4" borderId="15" xfId="16" applyNumberFormat="1" applyFont="1" applyFill="1" applyBorder="1" applyAlignment="1" applyProtection="1">
      <alignment horizontal="center" vertical="center" wrapText="1"/>
      <protection hidden="1"/>
    </xf>
    <xf numFmtId="167" fontId="13" fillId="4" borderId="28" xfId="16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4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8" xfId="0" applyNumberFormat="1" applyFont="1" applyFill="1" applyBorder="1" applyAlignment="1" applyProtection="1">
      <alignment horizontal="right" vertical="center" wrapText="1"/>
      <protection hidden="1"/>
    </xf>
    <xf numFmtId="1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right" vertical="center" wrapText="1"/>
      <protection hidden="1"/>
    </xf>
  </cellXfs>
  <cellStyles count="17"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2"/>
    <cellStyle name="Normal 4" xfId="15"/>
    <cellStyle name="Normal 5 2" xfId="6"/>
    <cellStyle name="Porcentagem" xfId="11" builtinId="5"/>
    <cellStyle name="Porcentagem 2" xfId="13"/>
    <cellStyle name="Separador de milhares_PREÇOS_ECT Taquara int A" xfId="16"/>
    <cellStyle name="TableStyleLight1" xfId="14"/>
    <cellStyle name="Vírgula" xfId="7" builtinId="3"/>
    <cellStyle name="Vírgula 2" xfId="8"/>
    <cellStyle name="Vírgula 3" xfId="9"/>
    <cellStyle name="Vírgula 4" xfId="10"/>
  </cellStyles>
  <dxfs count="36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05"/>
  <sheetViews>
    <sheetView showGridLines="0" tabSelected="1" showRuler="0" zoomScaleNormal="100" zoomScaleSheetLayoutView="100" workbookViewId="0">
      <selection activeCell="G5" sqref="G5"/>
    </sheetView>
  </sheetViews>
  <sheetFormatPr defaultColWidth="11.42578125" defaultRowHeight="15" x14ac:dyDescent="0.2"/>
  <cols>
    <col min="1" max="1" width="10.42578125" style="16" customWidth="1"/>
    <col min="2" max="2" width="76.28515625" style="17" customWidth="1"/>
    <col min="3" max="3" width="9.7109375" style="18" customWidth="1"/>
    <col min="4" max="4" width="6.7109375" style="19" customWidth="1"/>
    <col min="5" max="7" width="11.7109375" style="20" customWidth="1"/>
    <col min="8" max="8" width="11.42578125" style="105" hidden="1" customWidth="1"/>
    <col min="9" max="228" width="11.42578125" style="6" customWidth="1"/>
    <col min="229" max="229" width="56.28515625" style="6" customWidth="1"/>
    <col min="230" max="16384" width="11.42578125" style="6"/>
  </cols>
  <sheetData>
    <row r="1" spans="1:237" ht="15" customHeight="1" x14ac:dyDescent="0.2">
      <c r="A1" s="192" t="s">
        <v>22</v>
      </c>
      <c r="B1" s="192"/>
      <c r="C1" s="192"/>
      <c r="D1" s="192"/>
      <c r="E1" s="192"/>
      <c r="F1" s="192"/>
      <c r="G1" s="192"/>
    </row>
    <row r="2" spans="1:237" ht="15" customHeight="1" x14ac:dyDescent="0.2">
      <c r="A2" s="192"/>
      <c r="B2" s="192"/>
      <c r="C2" s="192"/>
      <c r="D2" s="192"/>
      <c r="E2" s="192"/>
      <c r="F2" s="192"/>
      <c r="G2" s="192"/>
    </row>
    <row r="3" spans="1:237" ht="13.5" customHeight="1" x14ac:dyDescent="0.2">
      <c r="A3" s="137" t="s">
        <v>212</v>
      </c>
      <c r="B3" s="138"/>
      <c r="C3" s="138"/>
      <c r="D3" s="138"/>
      <c r="E3" s="201" t="s">
        <v>19</v>
      </c>
      <c r="F3" s="201"/>
      <c r="G3" s="7">
        <v>0.25</v>
      </c>
      <c r="H3" s="6"/>
    </row>
    <row r="4" spans="1:237" ht="13.5" customHeight="1" x14ac:dyDescent="0.2">
      <c r="A4" s="137" t="s">
        <v>213</v>
      </c>
      <c r="B4" s="138"/>
      <c r="C4" s="138"/>
      <c r="D4" s="138"/>
      <c r="E4" s="201" t="s">
        <v>209</v>
      </c>
      <c r="F4" s="201"/>
      <c r="G4" s="7">
        <v>1.1122000000000001</v>
      </c>
      <c r="H4" s="6"/>
    </row>
    <row r="5" spans="1:237" ht="14.25" customHeight="1" x14ac:dyDescent="0.2">
      <c r="A5" s="137" t="s">
        <v>474</v>
      </c>
      <c r="B5" s="138"/>
      <c r="C5" s="138"/>
      <c r="D5" s="138"/>
      <c r="E5" s="202" t="s">
        <v>8</v>
      </c>
      <c r="F5" s="202"/>
      <c r="G5" s="91"/>
      <c r="H5" s="6"/>
    </row>
    <row r="6" spans="1:237" ht="15" customHeight="1" thickBot="1" x14ac:dyDescent="0.25">
      <c r="A6" s="199"/>
      <c r="B6" s="199"/>
      <c r="C6" s="199"/>
      <c r="D6" s="199"/>
      <c r="E6" s="199"/>
      <c r="F6" s="199"/>
      <c r="G6" s="199"/>
    </row>
    <row r="7" spans="1:237" s="9" customFormat="1" ht="15.75" customHeight="1" thickBot="1" x14ac:dyDescent="0.25">
      <c r="A7" s="195" t="s">
        <v>25</v>
      </c>
      <c r="B7" s="195"/>
      <c r="C7" s="195"/>
      <c r="D7" s="195"/>
      <c r="E7" s="195"/>
      <c r="F7" s="195"/>
      <c r="G7" s="195"/>
      <c r="H7" s="10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s="11" customFormat="1" ht="15" customHeight="1" x14ac:dyDescent="0.2">
      <c r="A8" s="136" t="s">
        <v>6</v>
      </c>
      <c r="B8" s="148"/>
      <c r="C8" s="136" t="s">
        <v>7</v>
      </c>
      <c r="D8" s="203"/>
      <c r="E8" s="203"/>
      <c r="F8" s="136" t="s">
        <v>16</v>
      </c>
      <c r="G8" s="132"/>
      <c r="H8" s="107"/>
      <c r="I8" s="10"/>
      <c r="J8" s="156"/>
      <c r="K8" s="156"/>
      <c r="L8" s="156"/>
      <c r="M8" s="156"/>
      <c r="N8" s="156"/>
      <c r="O8" s="156"/>
      <c r="P8" s="10"/>
      <c r="Q8" s="156"/>
      <c r="R8" s="156"/>
      <c r="S8" s="156"/>
      <c r="T8" s="156"/>
      <c r="U8" s="156"/>
      <c r="V8" s="156"/>
      <c r="W8" s="156"/>
      <c r="X8" s="10"/>
      <c r="Y8" s="156"/>
      <c r="Z8" s="156"/>
      <c r="AA8" s="156"/>
      <c r="AB8" s="156"/>
      <c r="AC8" s="156"/>
      <c r="AD8" s="156"/>
      <c r="AE8" s="156"/>
      <c r="AF8" s="10"/>
      <c r="AG8" s="156"/>
      <c r="AH8" s="156"/>
      <c r="AI8" s="156"/>
      <c r="AJ8" s="156"/>
      <c r="AK8" s="156"/>
      <c r="AL8" s="156"/>
      <c r="AM8" s="156"/>
      <c r="AN8" s="10"/>
      <c r="AO8" s="156"/>
      <c r="AP8" s="156"/>
      <c r="AQ8" s="156"/>
      <c r="AR8" s="156"/>
      <c r="AS8" s="156"/>
      <c r="AT8" s="156"/>
      <c r="AU8" s="156"/>
      <c r="AV8" s="10"/>
      <c r="AW8" s="156"/>
      <c r="AX8" s="156"/>
      <c r="AY8" s="156"/>
      <c r="AZ8" s="156"/>
      <c r="BA8" s="156"/>
      <c r="BB8" s="156"/>
      <c r="BC8" s="156"/>
      <c r="BD8" s="10"/>
      <c r="BE8" s="156"/>
      <c r="BF8" s="156"/>
      <c r="BG8" s="156"/>
      <c r="BH8" s="156"/>
      <c r="BI8" s="156"/>
      <c r="BJ8" s="156"/>
      <c r="BK8" s="156"/>
      <c r="BL8" s="10"/>
      <c r="BM8" s="156"/>
      <c r="BN8" s="156"/>
      <c r="BO8" s="156"/>
      <c r="BP8" s="156"/>
      <c r="BQ8" s="156"/>
      <c r="BR8" s="156"/>
      <c r="BS8" s="156"/>
      <c r="BT8" s="10"/>
      <c r="BU8" s="156"/>
      <c r="BV8" s="156"/>
      <c r="BW8" s="156"/>
      <c r="BX8" s="156"/>
      <c r="BY8" s="156"/>
      <c r="BZ8" s="156"/>
      <c r="CA8" s="156"/>
      <c r="CB8" s="10"/>
      <c r="CC8" s="156"/>
      <c r="CD8" s="156"/>
      <c r="CE8" s="156"/>
      <c r="CF8" s="156"/>
      <c r="CG8" s="156"/>
      <c r="CH8" s="156"/>
      <c r="CI8" s="156"/>
      <c r="CJ8" s="10"/>
      <c r="CK8" s="156"/>
      <c r="CL8" s="156"/>
      <c r="CM8" s="156"/>
      <c r="CN8" s="156"/>
      <c r="CO8" s="156"/>
      <c r="CP8" s="156"/>
      <c r="CQ8" s="156"/>
      <c r="CR8" s="10"/>
      <c r="CS8" s="156"/>
      <c r="CT8" s="156"/>
      <c r="CU8" s="156"/>
      <c r="CV8" s="156"/>
      <c r="CW8" s="156"/>
      <c r="CX8" s="156"/>
      <c r="CY8" s="156"/>
      <c r="CZ8" s="10"/>
      <c r="DA8" s="156"/>
      <c r="DB8" s="156"/>
      <c r="DC8" s="156"/>
      <c r="DD8" s="156"/>
      <c r="DE8" s="156"/>
      <c r="DF8" s="156"/>
      <c r="DG8" s="156"/>
      <c r="DH8" s="10"/>
      <c r="DI8" s="156"/>
      <c r="DJ8" s="156"/>
      <c r="DK8" s="156"/>
      <c r="DL8" s="156"/>
      <c r="DM8" s="156"/>
      <c r="DN8" s="156"/>
      <c r="DO8" s="156"/>
      <c r="DP8" s="10"/>
      <c r="DQ8" s="156"/>
      <c r="DR8" s="156"/>
      <c r="DS8" s="156"/>
      <c r="DT8" s="156"/>
      <c r="DU8" s="156"/>
      <c r="DV8" s="156"/>
      <c r="DW8" s="156"/>
      <c r="DX8" s="10"/>
      <c r="DY8" s="156"/>
      <c r="DZ8" s="156"/>
      <c r="EA8" s="156"/>
      <c r="EB8" s="156"/>
      <c r="EC8" s="156"/>
      <c r="ED8" s="156"/>
      <c r="EE8" s="156"/>
      <c r="EF8" s="10"/>
      <c r="EG8" s="156"/>
      <c r="EH8" s="156"/>
      <c r="EI8" s="156"/>
      <c r="EJ8" s="156"/>
      <c r="EK8" s="156"/>
      <c r="EL8" s="156"/>
      <c r="EM8" s="156"/>
      <c r="EN8" s="10"/>
      <c r="EO8" s="156"/>
      <c r="EP8" s="156"/>
      <c r="EQ8" s="156"/>
      <c r="ER8" s="156"/>
      <c r="ES8" s="156"/>
      <c r="ET8" s="156"/>
      <c r="EU8" s="156"/>
      <c r="EV8" s="10"/>
      <c r="EW8" s="156"/>
      <c r="EX8" s="156"/>
      <c r="EY8" s="156"/>
      <c r="EZ8" s="156"/>
      <c r="FA8" s="156"/>
      <c r="FB8" s="156"/>
      <c r="FC8" s="156"/>
      <c r="FD8" s="10"/>
      <c r="FE8" s="156"/>
      <c r="FF8" s="156"/>
      <c r="FG8" s="156"/>
      <c r="FH8" s="156"/>
      <c r="FI8" s="156"/>
      <c r="FJ8" s="156"/>
      <c r="FK8" s="156"/>
      <c r="FL8" s="10"/>
      <c r="FM8" s="156"/>
      <c r="FN8" s="156"/>
      <c r="FO8" s="156"/>
      <c r="FP8" s="156"/>
      <c r="FQ8" s="156"/>
      <c r="FR8" s="156"/>
      <c r="FS8" s="156"/>
      <c r="FT8" s="10"/>
      <c r="FU8" s="156"/>
      <c r="FV8" s="156"/>
      <c r="FW8" s="156"/>
      <c r="FX8" s="156"/>
      <c r="FY8" s="156"/>
      <c r="FZ8" s="156"/>
      <c r="GA8" s="156"/>
      <c r="GB8" s="10"/>
      <c r="GC8" s="156"/>
      <c r="GD8" s="156"/>
      <c r="GE8" s="156"/>
      <c r="GF8" s="156"/>
      <c r="GG8" s="156"/>
      <c r="GH8" s="156"/>
      <c r="GI8" s="156"/>
      <c r="GJ8" s="10"/>
      <c r="GK8" s="156"/>
      <c r="GL8" s="156"/>
      <c r="GM8" s="156"/>
      <c r="GN8" s="156"/>
      <c r="GO8" s="156"/>
      <c r="GP8" s="156"/>
      <c r="GQ8" s="156"/>
      <c r="GR8" s="10"/>
      <c r="GS8" s="156"/>
      <c r="GT8" s="156"/>
      <c r="GU8" s="156"/>
      <c r="GV8" s="156"/>
      <c r="GW8" s="156"/>
      <c r="GX8" s="156"/>
      <c r="GY8" s="156"/>
      <c r="GZ8" s="10"/>
      <c r="HA8" s="156"/>
      <c r="HB8" s="156"/>
      <c r="HC8" s="156"/>
      <c r="HD8" s="156"/>
      <c r="HE8" s="156"/>
      <c r="HF8" s="156"/>
      <c r="HG8" s="156"/>
      <c r="HH8" s="10"/>
      <c r="HI8" s="156"/>
      <c r="HJ8" s="156"/>
      <c r="HK8" s="156"/>
      <c r="HL8" s="156"/>
      <c r="HM8" s="156"/>
      <c r="HN8" s="156"/>
      <c r="HO8" s="156"/>
      <c r="HP8" s="10"/>
      <c r="HQ8" s="156"/>
      <c r="HR8" s="156"/>
      <c r="HS8" s="156"/>
      <c r="HT8" s="156"/>
      <c r="HU8" s="156"/>
      <c r="HV8" s="156"/>
      <c r="HW8" s="156"/>
      <c r="HX8" s="10"/>
      <c r="HY8" s="156"/>
      <c r="HZ8" s="156"/>
      <c r="IA8" s="156"/>
      <c r="IB8" s="156"/>
      <c r="IC8" s="156"/>
    </row>
    <row r="9" spans="1:237" s="11" customFormat="1" ht="15" customHeight="1" thickBot="1" x14ac:dyDescent="0.25">
      <c r="A9" s="37" t="s">
        <v>24</v>
      </c>
      <c r="B9" s="149"/>
      <c r="C9" s="37" t="s">
        <v>4</v>
      </c>
      <c r="D9" s="204"/>
      <c r="E9" s="204"/>
      <c r="F9" s="204"/>
      <c r="G9" s="204"/>
      <c r="H9" s="108"/>
      <c r="I9" s="10"/>
      <c r="J9" s="156"/>
      <c r="K9" s="156"/>
      <c r="L9" s="10"/>
      <c r="M9" s="10"/>
      <c r="N9" s="156"/>
      <c r="O9" s="156"/>
      <c r="P9" s="10"/>
      <c r="Q9" s="10"/>
      <c r="R9" s="156"/>
      <c r="S9" s="156"/>
      <c r="T9" s="10"/>
      <c r="U9" s="10"/>
      <c r="V9" s="156"/>
      <c r="W9" s="156"/>
      <c r="X9" s="10"/>
      <c r="Y9" s="10"/>
      <c r="Z9" s="156"/>
      <c r="AA9" s="156"/>
      <c r="AB9" s="10"/>
      <c r="AC9" s="10"/>
      <c r="AD9" s="156"/>
      <c r="AE9" s="156"/>
      <c r="AF9" s="10"/>
      <c r="AG9" s="10"/>
      <c r="AH9" s="156"/>
      <c r="AI9" s="156"/>
      <c r="AJ9" s="10"/>
      <c r="AK9" s="10"/>
      <c r="AL9" s="156"/>
      <c r="AM9" s="156"/>
      <c r="AN9" s="10"/>
      <c r="AO9" s="10"/>
      <c r="AP9" s="156"/>
      <c r="AQ9" s="156"/>
      <c r="AR9" s="10"/>
      <c r="AS9" s="10"/>
      <c r="AT9" s="156"/>
      <c r="AU9" s="156"/>
      <c r="AV9" s="10"/>
      <c r="AW9" s="10"/>
      <c r="AX9" s="156"/>
      <c r="AY9" s="156"/>
      <c r="AZ9" s="10"/>
      <c r="BA9" s="10"/>
      <c r="BB9" s="156"/>
      <c r="BC9" s="156"/>
      <c r="BD9" s="10"/>
      <c r="BE9" s="10"/>
      <c r="BF9" s="156"/>
      <c r="BG9" s="156"/>
      <c r="BH9" s="10"/>
      <c r="BI9" s="10"/>
      <c r="BJ9" s="156"/>
      <c r="BK9" s="156"/>
      <c r="BL9" s="10"/>
      <c r="BM9" s="10"/>
      <c r="BN9" s="156"/>
      <c r="BO9" s="156"/>
      <c r="BP9" s="10"/>
      <c r="BQ9" s="10"/>
      <c r="BR9" s="156"/>
      <c r="BS9" s="156"/>
      <c r="BT9" s="10"/>
      <c r="BU9" s="10"/>
      <c r="BV9" s="156"/>
      <c r="BW9" s="156"/>
      <c r="BX9" s="10"/>
      <c r="BY9" s="10"/>
      <c r="BZ9" s="156"/>
      <c r="CA9" s="156"/>
      <c r="CB9" s="10"/>
      <c r="CC9" s="10"/>
      <c r="CD9" s="156"/>
      <c r="CE9" s="156"/>
      <c r="CF9" s="10"/>
      <c r="CG9" s="10"/>
      <c r="CH9" s="156"/>
      <c r="CI9" s="156"/>
      <c r="CJ9" s="10"/>
      <c r="CK9" s="10"/>
      <c r="CL9" s="156"/>
      <c r="CM9" s="156"/>
      <c r="CN9" s="10"/>
      <c r="CO9" s="10"/>
      <c r="CP9" s="156"/>
      <c r="CQ9" s="156"/>
      <c r="CR9" s="10"/>
      <c r="CS9" s="10"/>
      <c r="CT9" s="156"/>
      <c r="CU9" s="156"/>
      <c r="CV9" s="10"/>
      <c r="CW9" s="10"/>
      <c r="CX9" s="156"/>
      <c r="CY9" s="156"/>
      <c r="CZ9" s="10"/>
      <c r="DA9" s="10"/>
      <c r="DB9" s="156"/>
      <c r="DC9" s="156"/>
      <c r="DD9" s="10"/>
      <c r="DE9" s="10"/>
      <c r="DF9" s="156"/>
      <c r="DG9" s="156"/>
      <c r="DH9" s="10"/>
      <c r="DI9" s="10"/>
      <c r="DJ9" s="156"/>
      <c r="DK9" s="156"/>
      <c r="DL9" s="10"/>
      <c r="DM9" s="10"/>
      <c r="DN9" s="156"/>
      <c r="DO9" s="156"/>
      <c r="DP9" s="10"/>
      <c r="DQ9" s="10"/>
      <c r="DR9" s="156"/>
      <c r="DS9" s="156"/>
      <c r="DT9" s="10"/>
      <c r="DU9" s="10"/>
      <c r="DV9" s="156"/>
      <c r="DW9" s="156"/>
      <c r="DX9" s="10"/>
      <c r="DY9" s="10"/>
      <c r="DZ9" s="156"/>
      <c r="EA9" s="156"/>
      <c r="EB9" s="10"/>
      <c r="EC9" s="10"/>
      <c r="ED9" s="156"/>
      <c r="EE9" s="156"/>
      <c r="EF9" s="10"/>
      <c r="EG9" s="10"/>
      <c r="EH9" s="156"/>
      <c r="EI9" s="156"/>
      <c r="EJ9" s="10"/>
      <c r="EK9" s="10"/>
      <c r="EL9" s="156"/>
      <c r="EM9" s="156"/>
      <c r="EN9" s="10"/>
      <c r="EO9" s="10"/>
      <c r="EP9" s="156"/>
      <c r="EQ9" s="156"/>
      <c r="ER9" s="10"/>
      <c r="ES9" s="10"/>
      <c r="ET9" s="156"/>
      <c r="EU9" s="156"/>
      <c r="EV9" s="10"/>
      <c r="EW9" s="10"/>
      <c r="EX9" s="156"/>
      <c r="EY9" s="156"/>
      <c r="EZ9" s="10"/>
      <c r="FA9" s="10"/>
      <c r="FB9" s="156"/>
      <c r="FC9" s="156"/>
      <c r="FD9" s="10"/>
      <c r="FE9" s="10"/>
      <c r="FF9" s="156"/>
      <c r="FG9" s="156"/>
      <c r="FH9" s="10"/>
      <c r="FI9" s="10"/>
      <c r="FJ9" s="156"/>
      <c r="FK9" s="156"/>
      <c r="FL9" s="10"/>
      <c r="FM9" s="10"/>
      <c r="FN9" s="156"/>
      <c r="FO9" s="156"/>
      <c r="FP9" s="10"/>
      <c r="FQ9" s="10"/>
      <c r="FR9" s="156"/>
      <c r="FS9" s="156"/>
      <c r="FT9" s="10"/>
      <c r="FU9" s="10"/>
      <c r="FV9" s="156"/>
      <c r="FW9" s="156"/>
      <c r="FX9" s="10"/>
      <c r="FY9" s="10"/>
      <c r="FZ9" s="156"/>
      <c r="GA9" s="156"/>
      <c r="GB9" s="10"/>
      <c r="GC9" s="10"/>
      <c r="GD9" s="156"/>
      <c r="GE9" s="156"/>
      <c r="GF9" s="10"/>
      <c r="GG9" s="10"/>
      <c r="GH9" s="156"/>
      <c r="GI9" s="156"/>
      <c r="GJ9" s="10"/>
      <c r="GK9" s="10"/>
      <c r="GL9" s="156"/>
      <c r="GM9" s="156"/>
      <c r="GN9" s="10"/>
      <c r="GO9" s="10"/>
      <c r="GP9" s="156"/>
      <c r="GQ9" s="156"/>
      <c r="GR9" s="10"/>
      <c r="GS9" s="10"/>
      <c r="GT9" s="156"/>
      <c r="GU9" s="156"/>
      <c r="GV9" s="10"/>
      <c r="GW9" s="10"/>
      <c r="GX9" s="156"/>
      <c r="GY9" s="156"/>
      <c r="GZ9" s="10"/>
      <c r="HA9" s="10"/>
      <c r="HB9" s="156"/>
      <c r="HC9" s="156"/>
      <c r="HD9" s="10"/>
      <c r="HE9" s="10"/>
      <c r="HF9" s="156"/>
      <c r="HG9" s="156"/>
      <c r="HH9" s="10"/>
      <c r="HI9" s="10"/>
      <c r="HJ9" s="156"/>
      <c r="HK9" s="156"/>
      <c r="HL9" s="10"/>
      <c r="HM9" s="10"/>
      <c r="HN9" s="156"/>
      <c r="HO9" s="156"/>
      <c r="HP9" s="10"/>
      <c r="HQ9" s="10"/>
      <c r="HR9" s="156"/>
      <c r="HS9" s="156"/>
      <c r="HT9" s="10"/>
      <c r="HU9" s="10"/>
      <c r="HV9" s="156"/>
      <c r="HW9" s="156"/>
      <c r="HX9" s="10"/>
      <c r="HY9" s="10"/>
      <c r="HZ9" s="156"/>
      <c r="IA9" s="156"/>
      <c r="IB9" s="10"/>
      <c r="IC9" s="10"/>
    </row>
    <row r="10" spans="1:237" s="9" customFormat="1" ht="15.75" thickBot="1" x14ac:dyDescent="0.25">
      <c r="A10" s="195" t="s">
        <v>26</v>
      </c>
      <c r="B10" s="195"/>
      <c r="C10" s="195"/>
      <c r="D10" s="195"/>
      <c r="E10" s="195"/>
      <c r="F10" s="195"/>
      <c r="G10" s="195"/>
      <c r="H10" s="109"/>
      <c r="I10" s="12"/>
      <c r="J10" s="8"/>
      <c r="K10" s="8"/>
      <c r="L10" s="12"/>
      <c r="M10" s="12"/>
      <c r="N10" s="8"/>
      <c r="O10" s="8"/>
      <c r="P10" s="12"/>
      <c r="Q10" s="12"/>
      <c r="R10" s="8"/>
      <c r="S10" s="8"/>
      <c r="T10" s="12"/>
      <c r="U10" s="12"/>
      <c r="V10" s="8"/>
      <c r="W10" s="8"/>
      <c r="X10" s="12"/>
      <c r="Y10" s="12"/>
      <c r="Z10" s="8"/>
      <c r="AA10" s="8"/>
      <c r="AB10" s="12"/>
      <c r="AC10" s="12"/>
      <c r="AD10" s="8"/>
      <c r="AE10" s="8"/>
      <c r="AF10" s="12"/>
      <c r="AG10" s="12"/>
      <c r="AH10" s="8"/>
      <c r="AI10" s="8"/>
      <c r="AJ10" s="12"/>
      <c r="AK10" s="12"/>
      <c r="AL10" s="8"/>
      <c r="AM10" s="8"/>
      <c r="AN10" s="12"/>
      <c r="AO10" s="12"/>
      <c r="AP10" s="8"/>
      <c r="AQ10" s="8"/>
      <c r="AR10" s="12"/>
      <c r="AS10" s="12"/>
      <c r="AT10" s="8"/>
      <c r="AU10" s="8"/>
      <c r="AV10" s="12"/>
      <c r="AW10" s="12"/>
      <c r="AX10" s="8"/>
      <c r="AY10" s="8"/>
      <c r="AZ10" s="12"/>
      <c r="BA10" s="12"/>
      <c r="BB10" s="8"/>
      <c r="BC10" s="8"/>
      <c r="BD10" s="12"/>
      <c r="BE10" s="12"/>
      <c r="BF10" s="8"/>
      <c r="BG10" s="8"/>
      <c r="BH10" s="12"/>
      <c r="BI10" s="12"/>
      <c r="BJ10" s="8"/>
      <c r="BK10" s="8"/>
      <c r="BL10" s="12"/>
      <c r="BM10" s="12"/>
      <c r="BN10" s="8"/>
      <c r="BO10" s="8"/>
      <c r="BP10" s="12"/>
      <c r="BQ10" s="12"/>
      <c r="BR10" s="8"/>
      <c r="BS10" s="8"/>
      <c r="BT10" s="12"/>
      <c r="BU10" s="12"/>
      <c r="BV10" s="8"/>
      <c r="BW10" s="8"/>
      <c r="BX10" s="12"/>
      <c r="BY10" s="12"/>
      <c r="BZ10" s="8"/>
      <c r="CA10" s="8"/>
      <c r="CB10" s="12"/>
      <c r="CC10" s="12"/>
      <c r="CD10" s="8"/>
      <c r="CE10" s="8"/>
      <c r="CF10" s="12"/>
      <c r="CG10" s="12"/>
      <c r="CH10" s="8"/>
      <c r="CI10" s="8"/>
      <c r="CJ10" s="12"/>
      <c r="CK10" s="12"/>
      <c r="CL10" s="8"/>
      <c r="CM10" s="8"/>
      <c r="CN10" s="12"/>
      <c r="CO10" s="12"/>
      <c r="CP10" s="8"/>
      <c r="CQ10" s="8"/>
      <c r="CR10" s="12"/>
      <c r="CS10" s="12"/>
      <c r="CT10" s="8"/>
      <c r="CU10" s="8"/>
      <c r="CV10" s="12"/>
      <c r="CW10" s="12"/>
      <c r="CX10" s="8"/>
      <c r="CY10" s="8"/>
      <c r="CZ10" s="12"/>
      <c r="DA10" s="12"/>
      <c r="DB10" s="8"/>
      <c r="DC10" s="8"/>
      <c r="DD10" s="12"/>
      <c r="DE10" s="12"/>
      <c r="DF10" s="8"/>
      <c r="DG10" s="8"/>
      <c r="DH10" s="12"/>
      <c r="DI10" s="12"/>
      <c r="DJ10" s="8"/>
      <c r="DK10" s="8"/>
      <c r="DL10" s="12"/>
      <c r="DM10" s="12"/>
      <c r="DN10" s="8"/>
      <c r="DO10" s="8"/>
      <c r="DP10" s="12"/>
      <c r="DQ10" s="12"/>
      <c r="DR10" s="8"/>
      <c r="DS10" s="8"/>
      <c r="DT10" s="12"/>
      <c r="DU10" s="12"/>
      <c r="DV10" s="8"/>
      <c r="DW10" s="8"/>
      <c r="DX10" s="12"/>
      <c r="DY10" s="12"/>
      <c r="DZ10" s="8"/>
      <c r="EA10" s="8"/>
      <c r="EB10" s="12"/>
      <c r="EC10" s="12"/>
      <c r="ED10" s="8"/>
      <c r="EE10" s="8"/>
      <c r="EF10" s="12"/>
      <c r="EG10" s="12"/>
      <c r="EH10" s="8"/>
      <c r="EI10" s="8"/>
      <c r="EJ10" s="12"/>
      <c r="EK10" s="12"/>
      <c r="EL10" s="8"/>
      <c r="EM10" s="8"/>
      <c r="EN10" s="12"/>
      <c r="EO10" s="12"/>
      <c r="EP10" s="8"/>
      <c r="EQ10" s="8"/>
      <c r="ER10" s="12"/>
      <c r="ES10" s="12"/>
      <c r="ET10" s="8"/>
      <c r="EU10" s="8"/>
      <c r="EV10" s="12"/>
      <c r="EW10" s="12"/>
      <c r="EX10" s="8"/>
      <c r="EY10" s="8"/>
      <c r="EZ10" s="12"/>
      <c r="FA10" s="12"/>
      <c r="FB10" s="8"/>
      <c r="FC10" s="8"/>
      <c r="FD10" s="12"/>
      <c r="FE10" s="12"/>
      <c r="FF10" s="8"/>
      <c r="FG10" s="8"/>
      <c r="FH10" s="12"/>
      <c r="FI10" s="12"/>
      <c r="FJ10" s="8"/>
      <c r="FK10" s="8"/>
      <c r="FL10" s="12"/>
      <c r="FM10" s="12"/>
      <c r="FN10" s="8"/>
      <c r="FO10" s="8"/>
      <c r="FP10" s="12"/>
      <c r="FQ10" s="12"/>
      <c r="FR10" s="8"/>
      <c r="FS10" s="8"/>
      <c r="FT10" s="12"/>
      <c r="FU10" s="12"/>
      <c r="FV10" s="8"/>
      <c r="FW10" s="8"/>
      <c r="FX10" s="12"/>
      <c r="FY10" s="12"/>
      <c r="FZ10" s="8"/>
      <c r="GA10" s="8"/>
      <c r="GB10" s="12"/>
      <c r="GC10" s="12"/>
      <c r="GD10" s="8"/>
      <c r="GE10" s="8"/>
      <c r="GF10" s="12"/>
      <c r="GG10" s="12"/>
      <c r="GH10" s="8"/>
      <c r="GI10" s="8"/>
      <c r="GJ10" s="12"/>
      <c r="GK10" s="12"/>
      <c r="GL10" s="8"/>
      <c r="GM10" s="8"/>
      <c r="GN10" s="12"/>
      <c r="GO10" s="12"/>
      <c r="GP10" s="8"/>
      <c r="GQ10" s="8"/>
      <c r="GR10" s="12"/>
      <c r="GS10" s="12"/>
      <c r="GT10" s="8"/>
      <c r="GU10" s="8"/>
      <c r="GV10" s="12"/>
      <c r="GW10" s="12"/>
      <c r="GX10" s="8"/>
      <c r="GY10" s="8"/>
      <c r="GZ10" s="12"/>
      <c r="HA10" s="12"/>
      <c r="HB10" s="8"/>
      <c r="HC10" s="8"/>
      <c r="HD10" s="12"/>
      <c r="HE10" s="12"/>
      <c r="HF10" s="8"/>
      <c r="HG10" s="8"/>
      <c r="HH10" s="12"/>
      <c r="HI10" s="12"/>
      <c r="HJ10" s="8"/>
      <c r="HK10" s="8"/>
      <c r="HL10" s="12"/>
      <c r="HM10" s="12"/>
      <c r="HN10" s="8"/>
      <c r="HO10" s="8"/>
      <c r="HP10" s="12"/>
      <c r="HQ10" s="12"/>
      <c r="HR10" s="8"/>
      <c r="HS10" s="8"/>
      <c r="HT10" s="12"/>
      <c r="HU10" s="12"/>
      <c r="HV10" s="8"/>
      <c r="HW10" s="8"/>
      <c r="HX10" s="12"/>
      <c r="HY10" s="12"/>
      <c r="HZ10" s="8"/>
      <c r="IA10" s="8"/>
      <c r="IB10" s="12"/>
      <c r="IC10" s="12"/>
    </row>
    <row r="11" spans="1:237" ht="15" customHeight="1" x14ac:dyDescent="0.2">
      <c r="A11" s="57" t="s">
        <v>20</v>
      </c>
      <c r="B11" s="58" t="s">
        <v>21</v>
      </c>
      <c r="C11" s="59"/>
      <c r="D11" s="60"/>
      <c r="E11" s="61"/>
      <c r="F11" s="61"/>
      <c r="G11" s="61"/>
    </row>
    <row r="12" spans="1:237" s="9" customFormat="1" ht="14.45" customHeight="1" x14ac:dyDescent="0.2">
      <c r="A12" s="193" t="s">
        <v>9</v>
      </c>
      <c r="B12" s="193" t="s">
        <v>0</v>
      </c>
      <c r="C12" s="196" t="s">
        <v>1</v>
      </c>
      <c r="D12" s="193" t="s">
        <v>2</v>
      </c>
      <c r="E12" s="198" t="s">
        <v>58</v>
      </c>
      <c r="F12" s="198"/>
      <c r="G12" s="190" t="s">
        <v>49</v>
      </c>
      <c r="H12" s="110"/>
    </row>
    <row r="13" spans="1:237" s="9" customFormat="1" ht="15.75" customHeight="1" x14ac:dyDescent="0.2">
      <c r="A13" s="194"/>
      <c r="B13" s="194"/>
      <c r="C13" s="197"/>
      <c r="D13" s="194"/>
      <c r="E13" s="96" t="s">
        <v>3</v>
      </c>
      <c r="F13" s="96" t="s">
        <v>5</v>
      </c>
      <c r="G13" s="191"/>
      <c r="H13" s="110"/>
    </row>
    <row r="14" spans="1:237" x14ac:dyDescent="0.2">
      <c r="A14" s="40" t="s">
        <v>10</v>
      </c>
      <c r="B14" s="41" t="s">
        <v>167</v>
      </c>
      <c r="C14" s="42"/>
      <c r="D14" s="43"/>
      <c r="E14" s="97"/>
      <c r="F14" s="97"/>
      <c r="G14" s="44"/>
    </row>
    <row r="15" spans="1:237" x14ac:dyDescent="0.2">
      <c r="A15" s="51" t="s">
        <v>61</v>
      </c>
      <c r="B15" s="52" t="s">
        <v>60</v>
      </c>
      <c r="C15" s="53"/>
      <c r="D15" s="54"/>
      <c r="E15" s="98"/>
      <c r="F15" s="98"/>
      <c r="G15" s="155"/>
      <c r="H15" s="105">
        <f>SUM(G17:G41)</f>
        <v>0</v>
      </c>
    </row>
    <row r="16" spans="1:237" s="13" customFormat="1" x14ac:dyDescent="0.2">
      <c r="A16" s="153" t="s">
        <v>17</v>
      </c>
      <c r="B16" s="154" t="s">
        <v>68</v>
      </c>
      <c r="C16" s="92"/>
      <c r="D16" s="93"/>
      <c r="E16" s="99"/>
      <c r="F16" s="99"/>
      <c r="G16" s="155"/>
      <c r="H16" s="111"/>
    </row>
    <row r="17" spans="1:8" s="13" customFormat="1" x14ac:dyDescent="0.2">
      <c r="A17" s="153" t="s">
        <v>23</v>
      </c>
      <c r="B17" s="130" t="s">
        <v>214</v>
      </c>
      <c r="C17" s="92">
        <v>490</v>
      </c>
      <c r="D17" s="93" t="s">
        <v>63</v>
      </c>
      <c r="E17" s="114"/>
      <c r="F17" s="114"/>
      <c r="G17" s="155">
        <f>SUMPRODUCT(E17:F17)*C17</f>
        <v>0</v>
      </c>
      <c r="H17" s="111"/>
    </row>
    <row r="18" spans="1:8" s="13" customFormat="1" x14ac:dyDescent="0.2">
      <c r="A18" s="153" t="s">
        <v>104</v>
      </c>
      <c r="B18" s="133" t="s">
        <v>118</v>
      </c>
      <c r="C18" s="92">
        <v>490</v>
      </c>
      <c r="D18" s="93" t="s">
        <v>63</v>
      </c>
      <c r="E18" s="99" t="s">
        <v>83</v>
      </c>
      <c r="F18" s="113"/>
      <c r="G18" s="155">
        <f t="shared" ref="G18:G31" si="0">SUMPRODUCT(E18:F18)*C18</f>
        <v>0</v>
      </c>
      <c r="H18" s="111"/>
    </row>
    <row r="19" spans="1:8" s="13" customFormat="1" x14ac:dyDescent="0.2">
      <c r="A19" s="153" t="s">
        <v>105</v>
      </c>
      <c r="B19" s="130" t="s">
        <v>102</v>
      </c>
      <c r="C19" s="55">
        <v>490</v>
      </c>
      <c r="D19" s="55" t="s">
        <v>63</v>
      </c>
      <c r="E19" s="129"/>
      <c r="F19" s="129"/>
      <c r="G19" s="155">
        <f t="shared" ref="G19" si="1">SUMPRODUCT(E19:F19)*C19</f>
        <v>0</v>
      </c>
      <c r="H19" s="111"/>
    </row>
    <row r="20" spans="1:8" s="13" customFormat="1" x14ac:dyDescent="0.2">
      <c r="A20" s="153" t="s">
        <v>106</v>
      </c>
      <c r="B20" s="49" t="s">
        <v>166</v>
      </c>
      <c r="C20" s="92">
        <v>10</v>
      </c>
      <c r="D20" s="93" t="s">
        <v>15</v>
      </c>
      <c r="E20" s="99" t="s">
        <v>83</v>
      </c>
      <c r="F20" s="113"/>
      <c r="G20" s="155">
        <f t="shared" si="0"/>
        <v>0</v>
      </c>
      <c r="H20" s="111"/>
    </row>
    <row r="21" spans="1:8" s="13" customFormat="1" x14ac:dyDescent="0.2">
      <c r="A21" s="153" t="s">
        <v>107</v>
      </c>
      <c r="B21" s="133" t="s">
        <v>117</v>
      </c>
      <c r="C21" s="92">
        <v>16</v>
      </c>
      <c r="D21" s="56" t="s">
        <v>63</v>
      </c>
      <c r="E21" s="134" t="s">
        <v>83</v>
      </c>
      <c r="F21" s="135"/>
      <c r="G21" s="155">
        <f t="shared" si="0"/>
        <v>0</v>
      </c>
      <c r="H21" s="111"/>
    </row>
    <row r="22" spans="1:8" s="13" customFormat="1" x14ac:dyDescent="0.2">
      <c r="A22" s="153" t="s">
        <v>108</v>
      </c>
      <c r="B22" s="133" t="s">
        <v>219</v>
      </c>
      <c r="C22" s="92">
        <v>18</v>
      </c>
      <c r="D22" s="56" t="s">
        <v>63</v>
      </c>
      <c r="E22" s="129"/>
      <c r="F22" s="135"/>
      <c r="G22" s="155">
        <f t="shared" si="0"/>
        <v>0</v>
      </c>
      <c r="H22" s="111"/>
    </row>
    <row r="23" spans="1:8" s="13" customFormat="1" x14ac:dyDescent="0.2">
      <c r="A23" s="153" t="s">
        <v>109</v>
      </c>
      <c r="B23" s="133" t="s">
        <v>222</v>
      </c>
      <c r="C23" s="92">
        <v>1</v>
      </c>
      <c r="D23" s="55" t="s">
        <v>122</v>
      </c>
      <c r="E23" s="129"/>
      <c r="F23" s="135"/>
      <c r="G23" s="155">
        <f t="shared" si="0"/>
        <v>0</v>
      </c>
      <c r="H23" s="111"/>
    </row>
    <row r="24" spans="1:8" s="13" customFormat="1" x14ac:dyDescent="0.2">
      <c r="A24" s="153" t="s">
        <v>126</v>
      </c>
      <c r="B24" s="130" t="s">
        <v>233</v>
      </c>
      <c r="C24" s="92">
        <v>1</v>
      </c>
      <c r="D24" s="93" t="s">
        <v>69</v>
      </c>
      <c r="E24" s="99" t="s">
        <v>83</v>
      </c>
      <c r="F24" s="113"/>
      <c r="G24" s="155">
        <f t="shared" ref="G24:G27" si="2">SUMPRODUCT(E24:F24)*C24</f>
        <v>0</v>
      </c>
      <c r="H24" s="111"/>
    </row>
    <row r="25" spans="1:8" s="13" customFormat="1" x14ac:dyDescent="0.2">
      <c r="A25" s="153" t="s">
        <v>142</v>
      </c>
      <c r="B25" s="130" t="s">
        <v>215</v>
      </c>
      <c r="C25" s="92">
        <v>15</v>
      </c>
      <c r="D25" s="56" t="s">
        <v>63</v>
      </c>
      <c r="E25" s="99" t="s">
        <v>83</v>
      </c>
      <c r="F25" s="113"/>
      <c r="G25" s="155">
        <f t="shared" ref="G25" si="3">SUMPRODUCT(E25:F25)*C25</f>
        <v>0</v>
      </c>
      <c r="H25" s="111"/>
    </row>
    <row r="26" spans="1:8" s="13" customFormat="1" x14ac:dyDescent="0.2">
      <c r="A26" s="153" t="s">
        <v>203</v>
      </c>
      <c r="B26" s="130" t="s">
        <v>533</v>
      </c>
      <c r="C26" s="92">
        <v>40</v>
      </c>
      <c r="D26" s="56" t="s">
        <v>63</v>
      </c>
      <c r="E26" s="99" t="s">
        <v>83</v>
      </c>
      <c r="F26" s="113"/>
      <c r="G26" s="155">
        <f t="shared" si="2"/>
        <v>0</v>
      </c>
      <c r="H26" s="111"/>
    </row>
    <row r="27" spans="1:8" s="13" customFormat="1" x14ac:dyDescent="0.2">
      <c r="A27" s="153" t="s">
        <v>204</v>
      </c>
      <c r="B27" s="130" t="s">
        <v>217</v>
      </c>
      <c r="C27" s="92">
        <v>9.5</v>
      </c>
      <c r="D27" s="56" t="s">
        <v>63</v>
      </c>
      <c r="E27" s="99" t="s">
        <v>83</v>
      </c>
      <c r="F27" s="113"/>
      <c r="G27" s="155">
        <f t="shared" si="2"/>
        <v>0</v>
      </c>
      <c r="H27" s="111"/>
    </row>
    <row r="28" spans="1:8" s="13" customFormat="1" x14ac:dyDescent="0.2">
      <c r="A28" s="153" t="s">
        <v>205</v>
      </c>
      <c r="B28" s="130" t="s">
        <v>390</v>
      </c>
      <c r="C28" s="92">
        <v>2</v>
      </c>
      <c r="D28" s="55" t="s">
        <v>15</v>
      </c>
      <c r="E28" s="113"/>
      <c r="F28" s="113"/>
      <c r="G28" s="155">
        <f t="shared" ref="G28:G30" si="4">SUMPRODUCT(E28:F28)*C28</f>
        <v>0</v>
      </c>
      <c r="H28" s="111"/>
    </row>
    <row r="29" spans="1:8" s="13" customFormat="1" x14ac:dyDescent="0.2">
      <c r="A29" s="153" t="s">
        <v>207</v>
      </c>
      <c r="B29" s="130" t="s">
        <v>391</v>
      </c>
      <c r="C29" s="92">
        <v>3.5</v>
      </c>
      <c r="D29" s="55" t="s">
        <v>15</v>
      </c>
      <c r="E29" s="113"/>
      <c r="F29" s="113"/>
      <c r="G29" s="155">
        <f t="shared" si="4"/>
        <v>0</v>
      </c>
      <c r="H29" s="111"/>
    </row>
    <row r="30" spans="1:8" s="13" customFormat="1" x14ac:dyDescent="0.2">
      <c r="A30" s="153" t="s">
        <v>406</v>
      </c>
      <c r="B30" s="130" t="s">
        <v>394</v>
      </c>
      <c r="C30" s="92">
        <v>40</v>
      </c>
      <c r="D30" s="56" t="s">
        <v>63</v>
      </c>
      <c r="E30" s="113"/>
      <c r="F30" s="113"/>
      <c r="G30" s="155">
        <f t="shared" si="4"/>
        <v>0</v>
      </c>
      <c r="H30" s="111"/>
    </row>
    <row r="31" spans="1:8" s="13" customFormat="1" x14ac:dyDescent="0.2">
      <c r="A31" s="153" t="s">
        <v>407</v>
      </c>
      <c r="B31" s="130" t="s">
        <v>218</v>
      </c>
      <c r="C31" s="92">
        <v>1</v>
      </c>
      <c r="D31" s="55" t="s">
        <v>122</v>
      </c>
      <c r="E31" s="99" t="s">
        <v>83</v>
      </c>
      <c r="F31" s="113"/>
      <c r="G31" s="155">
        <f t="shared" si="0"/>
        <v>0</v>
      </c>
      <c r="H31" s="111"/>
    </row>
    <row r="32" spans="1:8" s="13" customFormat="1" x14ac:dyDescent="0.2">
      <c r="A32" s="153" t="s">
        <v>18</v>
      </c>
      <c r="B32" s="154" t="s">
        <v>113</v>
      </c>
      <c r="C32" s="92"/>
      <c r="D32" s="93"/>
      <c r="E32" s="99"/>
      <c r="F32" s="99"/>
      <c r="G32" s="155"/>
      <c r="H32" s="111"/>
    </row>
    <row r="33" spans="1:8" s="13" customFormat="1" x14ac:dyDescent="0.2">
      <c r="A33" s="182" t="s">
        <v>62</v>
      </c>
      <c r="B33" s="130" t="s">
        <v>538</v>
      </c>
      <c r="C33" s="55">
        <v>100</v>
      </c>
      <c r="D33" s="55" t="s">
        <v>63</v>
      </c>
      <c r="E33" s="113"/>
      <c r="F33" s="113"/>
      <c r="G33" s="183">
        <f t="shared" ref="G33" si="5">SUMPRODUCT(E33:F33)*C33</f>
        <v>0</v>
      </c>
      <c r="H33" s="111"/>
    </row>
    <row r="34" spans="1:8" s="13" customFormat="1" x14ac:dyDescent="0.2">
      <c r="A34" s="182" t="s">
        <v>64</v>
      </c>
      <c r="B34" s="130" t="s">
        <v>402</v>
      </c>
      <c r="C34" s="55">
        <v>1</v>
      </c>
      <c r="D34" s="55" t="s">
        <v>122</v>
      </c>
      <c r="E34" s="113"/>
      <c r="F34" s="99" t="s">
        <v>83</v>
      </c>
      <c r="G34" s="155">
        <f t="shared" ref="G34:G41" si="6">SUMPRODUCT(E34:F34)*C34</f>
        <v>0</v>
      </c>
      <c r="H34" s="111"/>
    </row>
    <row r="35" spans="1:8" s="13" customFormat="1" x14ac:dyDescent="0.2">
      <c r="A35" s="182" t="s">
        <v>66</v>
      </c>
      <c r="B35" s="130" t="s">
        <v>220</v>
      </c>
      <c r="C35" s="55">
        <v>1</v>
      </c>
      <c r="D35" s="55" t="s">
        <v>122</v>
      </c>
      <c r="E35" s="113"/>
      <c r="F35" s="99" t="s">
        <v>83</v>
      </c>
      <c r="G35" s="155">
        <f t="shared" ref="G35" si="7">SUMPRODUCT(E35:F35)*C35</f>
        <v>0</v>
      </c>
      <c r="H35" s="111"/>
    </row>
    <row r="36" spans="1:8" s="13" customFormat="1" x14ac:dyDescent="0.2">
      <c r="A36" s="182" t="s">
        <v>67</v>
      </c>
      <c r="B36" s="130" t="s">
        <v>100</v>
      </c>
      <c r="C36" s="55">
        <v>1</v>
      </c>
      <c r="D36" s="55" t="s">
        <v>122</v>
      </c>
      <c r="E36" s="99" t="s">
        <v>83</v>
      </c>
      <c r="F36" s="113"/>
      <c r="G36" s="155">
        <f t="shared" si="6"/>
        <v>0</v>
      </c>
      <c r="H36" s="111"/>
    </row>
    <row r="37" spans="1:8" s="13" customFormat="1" x14ac:dyDescent="0.2">
      <c r="A37" s="182" t="s">
        <v>110</v>
      </c>
      <c r="B37" s="130" t="s">
        <v>119</v>
      </c>
      <c r="C37" s="92">
        <v>490</v>
      </c>
      <c r="D37" s="93" t="s">
        <v>63</v>
      </c>
      <c r="E37" s="113"/>
      <c r="F37" s="99" t="s">
        <v>83</v>
      </c>
      <c r="G37" s="155">
        <f t="shared" ref="G37" si="8">SUMPRODUCT(E37:F37)*C37</f>
        <v>0</v>
      </c>
      <c r="H37" s="111"/>
    </row>
    <row r="38" spans="1:8" s="13" customFormat="1" x14ac:dyDescent="0.2">
      <c r="A38" s="182" t="s">
        <v>111</v>
      </c>
      <c r="B38" s="130" t="s">
        <v>393</v>
      </c>
      <c r="C38" s="92">
        <v>1</v>
      </c>
      <c r="D38" s="93" t="s">
        <v>69</v>
      </c>
      <c r="E38" s="99" t="s">
        <v>83</v>
      </c>
      <c r="F38" s="113"/>
      <c r="G38" s="155">
        <f t="shared" si="6"/>
        <v>0</v>
      </c>
      <c r="H38" s="111"/>
    </row>
    <row r="39" spans="1:8" s="13" customFormat="1" x14ac:dyDescent="0.2">
      <c r="A39" s="182" t="s">
        <v>112</v>
      </c>
      <c r="B39" s="130" t="s">
        <v>216</v>
      </c>
      <c r="C39" s="92">
        <v>6</v>
      </c>
      <c r="D39" s="93" t="s">
        <v>65</v>
      </c>
      <c r="E39" s="113"/>
      <c r="F39" s="113"/>
      <c r="G39" s="155">
        <f t="shared" ref="G39" si="9">SUMPRODUCT(E39:F39)*C39</f>
        <v>0</v>
      </c>
      <c r="H39" s="111"/>
    </row>
    <row r="40" spans="1:8" s="13" customFormat="1" ht="25.5" x14ac:dyDescent="0.2">
      <c r="A40" s="182" t="s">
        <v>206</v>
      </c>
      <c r="B40" s="130" t="s">
        <v>120</v>
      </c>
      <c r="C40" s="92">
        <v>15</v>
      </c>
      <c r="D40" s="93" t="s">
        <v>65</v>
      </c>
      <c r="E40" s="113"/>
      <c r="F40" s="113"/>
      <c r="G40" s="155">
        <f t="shared" si="6"/>
        <v>0</v>
      </c>
      <c r="H40" s="111"/>
    </row>
    <row r="41" spans="1:8" s="13" customFormat="1" ht="25.5" x14ac:dyDescent="0.2">
      <c r="A41" s="182" t="s">
        <v>539</v>
      </c>
      <c r="B41" s="154" t="s">
        <v>121</v>
      </c>
      <c r="C41" s="92">
        <v>15</v>
      </c>
      <c r="D41" s="93" t="s">
        <v>65</v>
      </c>
      <c r="E41" s="99" t="s">
        <v>83</v>
      </c>
      <c r="F41" s="113"/>
      <c r="G41" s="155">
        <f t="shared" si="6"/>
        <v>0</v>
      </c>
      <c r="H41" s="111"/>
    </row>
    <row r="42" spans="1:8" s="13" customFormat="1" x14ac:dyDescent="0.2">
      <c r="A42" s="94" t="s">
        <v>71</v>
      </c>
      <c r="B42" s="95" t="s">
        <v>231</v>
      </c>
      <c r="C42" s="92"/>
      <c r="D42" s="93"/>
      <c r="E42" s="99"/>
      <c r="F42" s="99"/>
      <c r="G42" s="155"/>
      <c r="H42" s="105">
        <f>SUM(G43:G47)</f>
        <v>0</v>
      </c>
    </row>
    <row r="43" spans="1:8" s="13" customFormat="1" x14ac:dyDescent="0.2">
      <c r="A43" s="152" t="s">
        <v>72</v>
      </c>
      <c r="B43" s="130" t="s">
        <v>123</v>
      </c>
      <c r="C43" s="55">
        <v>35</v>
      </c>
      <c r="D43" s="56" t="s">
        <v>63</v>
      </c>
      <c r="E43" s="114"/>
      <c r="F43" s="114"/>
      <c r="G43" s="155">
        <f>SUMPRODUCT(E43:F43)*C43</f>
        <v>0</v>
      </c>
      <c r="H43" s="115"/>
    </row>
    <row r="44" spans="1:8" s="13" customFormat="1" x14ac:dyDescent="0.2">
      <c r="A44" s="152" t="s">
        <v>73</v>
      </c>
      <c r="B44" s="130" t="s">
        <v>232</v>
      </c>
      <c r="C44" s="55">
        <v>15</v>
      </c>
      <c r="D44" s="56" t="s">
        <v>63</v>
      </c>
      <c r="E44" s="114"/>
      <c r="F44" s="114"/>
      <c r="G44" s="155">
        <f t="shared" ref="G44" si="10">SUMPRODUCT(E44:F44)*C44</f>
        <v>0</v>
      </c>
      <c r="H44" s="115"/>
    </row>
    <row r="45" spans="1:8" s="13" customFormat="1" x14ac:dyDescent="0.2">
      <c r="A45" s="152" t="s">
        <v>115</v>
      </c>
      <c r="B45" s="130" t="s">
        <v>221</v>
      </c>
      <c r="C45" s="55">
        <v>40</v>
      </c>
      <c r="D45" s="56" t="s">
        <v>63</v>
      </c>
      <c r="E45" s="114"/>
      <c r="F45" s="114"/>
      <c r="G45" s="155">
        <f t="shared" ref="G45:G47" si="11">SUMPRODUCT(E45:F45)*C45</f>
        <v>0</v>
      </c>
      <c r="H45" s="115"/>
    </row>
    <row r="46" spans="1:8" s="13" customFormat="1" x14ac:dyDescent="0.2">
      <c r="A46" s="152" t="s">
        <v>116</v>
      </c>
      <c r="B46" s="130" t="s">
        <v>223</v>
      </c>
      <c r="C46" s="55">
        <v>10</v>
      </c>
      <c r="D46" s="56" t="s">
        <v>63</v>
      </c>
      <c r="E46" s="129"/>
      <c r="F46" s="135"/>
      <c r="G46" s="155">
        <f t="shared" si="11"/>
        <v>0</v>
      </c>
      <c r="H46" s="115"/>
    </row>
    <row r="47" spans="1:8" s="13" customFormat="1" x14ac:dyDescent="0.2">
      <c r="A47" s="152" t="s">
        <v>127</v>
      </c>
      <c r="B47" s="130" t="s">
        <v>224</v>
      </c>
      <c r="C47" s="55">
        <v>1</v>
      </c>
      <c r="D47" s="55" t="s">
        <v>122</v>
      </c>
      <c r="E47" s="129"/>
      <c r="F47" s="135"/>
      <c r="G47" s="155">
        <f t="shared" si="11"/>
        <v>0</v>
      </c>
      <c r="H47" s="115"/>
    </row>
    <row r="48" spans="1:8" s="13" customFormat="1" x14ac:dyDescent="0.2">
      <c r="A48" s="94" t="s">
        <v>74</v>
      </c>
      <c r="B48" s="95" t="s">
        <v>114</v>
      </c>
      <c r="C48" s="55"/>
      <c r="D48" s="104"/>
      <c r="E48" s="99"/>
      <c r="F48" s="99"/>
      <c r="G48" s="155"/>
      <c r="H48" s="105">
        <f>SUM(G49:G56)</f>
        <v>0</v>
      </c>
    </row>
    <row r="49" spans="1:9" s="13" customFormat="1" ht="25.5" x14ac:dyDescent="0.2">
      <c r="A49" s="152" t="s">
        <v>75</v>
      </c>
      <c r="B49" s="49" t="s">
        <v>234</v>
      </c>
      <c r="C49" s="55">
        <v>2</v>
      </c>
      <c r="D49" s="104" t="s">
        <v>63</v>
      </c>
      <c r="E49" s="114"/>
      <c r="F49" s="114"/>
      <c r="G49" s="155">
        <f t="shared" ref="G49:G51" si="12">SUMPRODUCT(E49:F49)*C49</f>
        <v>0</v>
      </c>
      <c r="H49" s="111"/>
    </row>
    <row r="50" spans="1:9" s="13" customFormat="1" ht="25.5" x14ac:dyDescent="0.2">
      <c r="A50" s="178" t="s">
        <v>76</v>
      </c>
      <c r="B50" s="49" t="s">
        <v>125</v>
      </c>
      <c r="C50" s="55">
        <v>15</v>
      </c>
      <c r="D50" s="104" t="s">
        <v>63</v>
      </c>
      <c r="E50" s="114"/>
      <c r="F50" s="114"/>
      <c r="G50" s="155">
        <f t="shared" si="12"/>
        <v>0</v>
      </c>
      <c r="H50" s="111"/>
    </row>
    <row r="51" spans="1:9" s="13" customFormat="1" x14ac:dyDescent="0.2">
      <c r="A51" s="178" t="s">
        <v>78</v>
      </c>
      <c r="B51" s="130" t="s">
        <v>534</v>
      </c>
      <c r="C51" s="55">
        <v>15</v>
      </c>
      <c r="D51" s="56" t="s">
        <v>63</v>
      </c>
      <c r="E51" s="129"/>
      <c r="F51" s="135"/>
      <c r="G51" s="177">
        <f t="shared" si="12"/>
        <v>0</v>
      </c>
      <c r="H51" s="115"/>
      <c r="I51" s="139"/>
    </row>
    <row r="52" spans="1:9" s="13" customFormat="1" x14ac:dyDescent="0.2">
      <c r="A52" s="178" t="s">
        <v>98</v>
      </c>
      <c r="B52" s="130" t="s">
        <v>536</v>
      </c>
      <c r="C52" s="55">
        <v>45</v>
      </c>
      <c r="D52" s="56" t="s">
        <v>63</v>
      </c>
      <c r="E52" s="129"/>
      <c r="F52" s="135"/>
      <c r="G52" s="155">
        <f t="shared" ref="G52" si="13">SUMPRODUCT(E52:F52)*C52</f>
        <v>0</v>
      </c>
      <c r="H52" s="115"/>
      <c r="I52" s="139"/>
    </row>
    <row r="53" spans="1:9" s="13" customFormat="1" x14ac:dyDescent="0.2">
      <c r="A53" s="178" t="s">
        <v>143</v>
      </c>
      <c r="B53" s="49" t="s">
        <v>124</v>
      </c>
      <c r="C53" s="55">
        <v>18</v>
      </c>
      <c r="D53" s="56" t="s">
        <v>15</v>
      </c>
      <c r="E53" s="114"/>
      <c r="F53" s="114"/>
      <c r="G53" s="155">
        <f t="shared" ref="G53:G56" si="14">SUMPRODUCT(E53:F53)*C53</f>
        <v>0</v>
      </c>
      <c r="H53" s="111"/>
    </row>
    <row r="54" spans="1:9" s="13" customFormat="1" ht="25.5" x14ac:dyDescent="0.2">
      <c r="A54" s="178" t="s">
        <v>196</v>
      </c>
      <c r="B54" s="49" t="s">
        <v>227</v>
      </c>
      <c r="C54" s="55">
        <v>8</v>
      </c>
      <c r="D54" s="56" t="s">
        <v>15</v>
      </c>
      <c r="E54" s="114"/>
      <c r="F54" s="114"/>
      <c r="G54" s="155">
        <f t="shared" si="14"/>
        <v>0</v>
      </c>
      <c r="H54" s="111"/>
    </row>
    <row r="55" spans="1:9" s="13" customFormat="1" ht="25.5" x14ac:dyDescent="0.2">
      <c r="A55" s="178" t="s">
        <v>489</v>
      </c>
      <c r="B55" s="49" t="s">
        <v>226</v>
      </c>
      <c r="C55" s="55">
        <v>10</v>
      </c>
      <c r="D55" s="56" t="s">
        <v>15</v>
      </c>
      <c r="E55" s="114"/>
      <c r="F55" s="114"/>
      <c r="G55" s="155">
        <f t="shared" ref="G55" si="15">SUMPRODUCT(E55:F55)*C55</f>
        <v>0</v>
      </c>
      <c r="H55" s="111"/>
    </row>
    <row r="56" spans="1:9" s="13" customFormat="1" ht="25.5" x14ac:dyDescent="0.2">
      <c r="A56" s="178" t="s">
        <v>535</v>
      </c>
      <c r="B56" s="49" t="s">
        <v>392</v>
      </c>
      <c r="C56" s="55">
        <v>55</v>
      </c>
      <c r="D56" s="56" t="s">
        <v>15</v>
      </c>
      <c r="E56" s="114"/>
      <c r="F56" s="114"/>
      <c r="G56" s="155">
        <f t="shared" si="14"/>
        <v>0</v>
      </c>
      <c r="H56" s="111"/>
    </row>
    <row r="57" spans="1:9" s="13" customFormat="1" x14ac:dyDescent="0.2">
      <c r="A57" s="94" t="s">
        <v>77</v>
      </c>
      <c r="B57" s="95" t="s">
        <v>87</v>
      </c>
      <c r="C57" s="55"/>
      <c r="D57" s="104"/>
      <c r="E57" s="99"/>
      <c r="F57" s="99"/>
      <c r="G57" s="155"/>
      <c r="H57" s="105">
        <f>SUM(G58:G60)</f>
        <v>0</v>
      </c>
    </row>
    <row r="58" spans="1:9" s="13" customFormat="1" ht="25.5" x14ac:dyDescent="0.2">
      <c r="A58" s="152" t="s">
        <v>79</v>
      </c>
      <c r="B58" s="49" t="s">
        <v>475</v>
      </c>
      <c r="C58" s="55">
        <v>300</v>
      </c>
      <c r="D58" s="56" t="s">
        <v>63</v>
      </c>
      <c r="E58" s="114"/>
      <c r="F58" s="114"/>
      <c r="G58" s="155">
        <f>SUMPRODUCT(E58:F58)*C58</f>
        <v>0</v>
      </c>
      <c r="H58" s="111"/>
    </row>
    <row r="59" spans="1:9" s="13" customFormat="1" ht="25.5" x14ac:dyDescent="0.2">
      <c r="A59" s="152" t="s">
        <v>80</v>
      </c>
      <c r="B59" s="49" t="s">
        <v>129</v>
      </c>
      <c r="C59" s="55">
        <v>4</v>
      </c>
      <c r="D59" s="56" t="s">
        <v>63</v>
      </c>
      <c r="E59" s="114"/>
      <c r="F59" s="114"/>
      <c r="G59" s="155">
        <f t="shared" ref="G59:G60" si="16">SUMPRODUCT(E59:F59)*C59</f>
        <v>0</v>
      </c>
      <c r="H59" s="111"/>
    </row>
    <row r="60" spans="1:9" s="13" customFormat="1" x14ac:dyDescent="0.2">
      <c r="A60" s="152" t="s">
        <v>99</v>
      </c>
      <c r="B60" s="49" t="s">
        <v>128</v>
      </c>
      <c r="C60" s="55">
        <v>500</v>
      </c>
      <c r="D60" s="56" t="s">
        <v>63</v>
      </c>
      <c r="E60" s="114"/>
      <c r="F60" s="114"/>
      <c r="G60" s="155">
        <f t="shared" si="16"/>
        <v>0</v>
      </c>
      <c r="H60" s="111"/>
      <c r="I60" s="139"/>
    </row>
    <row r="61" spans="1:9" s="13" customFormat="1" x14ac:dyDescent="0.2">
      <c r="A61" s="94" t="s">
        <v>81</v>
      </c>
      <c r="B61" s="95" t="s">
        <v>82</v>
      </c>
      <c r="C61" s="92"/>
      <c r="D61" s="93"/>
      <c r="E61" s="99"/>
      <c r="F61" s="99"/>
      <c r="G61" s="155"/>
      <c r="H61" s="105">
        <f>SUM(G62:G65)</f>
        <v>0</v>
      </c>
    </row>
    <row r="62" spans="1:9" s="13" customFormat="1" x14ac:dyDescent="0.2">
      <c r="A62" s="153" t="s">
        <v>34</v>
      </c>
      <c r="B62" s="130" t="s">
        <v>230</v>
      </c>
      <c r="C62" s="55">
        <v>10</v>
      </c>
      <c r="D62" s="56" t="s">
        <v>63</v>
      </c>
      <c r="E62" s="129"/>
      <c r="F62" s="129"/>
      <c r="G62" s="155">
        <f>SUMPRODUCT(E62:F62)*C62</f>
        <v>0</v>
      </c>
      <c r="H62" s="111"/>
    </row>
    <row r="63" spans="1:9" s="13" customFormat="1" x14ac:dyDescent="0.2">
      <c r="A63" s="153" t="s">
        <v>36</v>
      </c>
      <c r="B63" s="130" t="s">
        <v>228</v>
      </c>
      <c r="C63" s="92">
        <v>2</v>
      </c>
      <c r="D63" s="56" t="s">
        <v>69</v>
      </c>
      <c r="E63" s="114"/>
      <c r="F63" s="114"/>
      <c r="G63" s="155">
        <f>SUMPRODUCT(E63:F63)*C63</f>
        <v>0</v>
      </c>
      <c r="H63" s="111"/>
    </row>
    <row r="64" spans="1:9" s="13" customFormat="1" ht="25.5" x14ac:dyDescent="0.2">
      <c r="A64" s="153" t="s">
        <v>38</v>
      </c>
      <c r="B64" s="130" t="s">
        <v>229</v>
      </c>
      <c r="C64" s="55">
        <v>15</v>
      </c>
      <c r="D64" s="56" t="s">
        <v>63</v>
      </c>
      <c r="E64" s="114"/>
      <c r="F64" s="114"/>
      <c r="G64" s="155">
        <f>SUMPRODUCT(E64:F64)*C64</f>
        <v>0</v>
      </c>
      <c r="H64" s="111"/>
    </row>
    <row r="65" spans="1:8" s="13" customFormat="1" ht="25.5" x14ac:dyDescent="0.2">
      <c r="A65" s="153" t="s">
        <v>40</v>
      </c>
      <c r="B65" s="130" t="s">
        <v>130</v>
      </c>
      <c r="C65" s="55">
        <v>1</v>
      </c>
      <c r="D65" s="56" t="s">
        <v>69</v>
      </c>
      <c r="E65" s="114"/>
      <c r="F65" s="114"/>
      <c r="G65" s="155">
        <f>SUMPRODUCT(E65:F65)*C65</f>
        <v>0</v>
      </c>
      <c r="H65" s="111"/>
    </row>
    <row r="66" spans="1:8" s="13" customFormat="1" x14ac:dyDescent="0.2">
      <c r="A66" s="94" t="s">
        <v>84</v>
      </c>
      <c r="B66" s="95" t="s">
        <v>235</v>
      </c>
      <c r="C66" s="92"/>
      <c r="D66" s="93"/>
      <c r="E66" s="99"/>
      <c r="F66" s="99"/>
      <c r="G66" s="155"/>
      <c r="H66" s="105">
        <f>SUM(G67:G72)</f>
        <v>0</v>
      </c>
    </row>
    <row r="67" spans="1:8" s="13" customFormat="1" x14ac:dyDescent="0.2">
      <c r="A67" s="153" t="s">
        <v>88</v>
      </c>
      <c r="B67" s="130" t="s">
        <v>398</v>
      </c>
      <c r="C67" s="92">
        <v>1</v>
      </c>
      <c r="D67" s="56" t="s">
        <v>69</v>
      </c>
      <c r="E67" s="114"/>
      <c r="F67" s="114"/>
      <c r="G67" s="155">
        <f t="shared" ref="G67:G72" si="17">SUMPRODUCT(E67:F67)*C67</f>
        <v>0</v>
      </c>
      <c r="H67" s="111"/>
    </row>
    <row r="68" spans="1:8" s="13" customFormat="1" x14ac:dyDescent="0.2">
      <c r="A68" s="153" t="s">
        <v>131</v>
      </c>
      <c r="B68" s="130" t="s">
        <v>401</v>
      </c>
      <c r="C68" s="92">
        <v>2</v>
      </c>
      <c r="D68" s="56" t="s">
        <v>69</v>
      </c>
      <c r="E68" s="114"/>
      <c r="F68" s="114"/>
      <c r="G68" s="155">
        <f t="shared" si="17"/>
        <v>0</v>
      </c>
      <c r="H68" s="111"/>
    </row>
    <row r="69" spans="1:8" s="13" customFormat="1" x14ac:dyDescent="0.2">
      <c r="A69" s="153" t="s">
        <v>136</v>
      </c>
      <c r="B69" s="130" t="s">
        <v>399</v>
      </c>
      <c r="C69" s="92">
        <v>1</v>
      </c>
      <c r="D69" s="56" t="s">
        <v>69</v>
      </c>
      <c r="E69" s="114"/>
      <c r="F69" s="114"/>
      <c r="G69" s="155">
        <f t="shared" si="17"/>
        <v>0</v>
      </c>
      <c r="H69" s="111"/>
    </row>
    <row r="70" spans="1:8" s="13" customFormat="1" x14ac:dyDescent="0.2">
      <c r="A70" s="153" t="s">
        <v>326</v>
      </c>
      <c r="B70" s="130" t="s">
        <v>400</v>
      </c>
      <c r="C70" s="92">
        <v>1</v>
      </c>
      <c r="D70" s="56" t="s">
        <v>69</v>
      </c>
      <c r="E70" s="114"/>
      <c r="F70" s="114"/>
      <c r="G70" s="155">
        <f t="shared" si="17"/>
        <v>0</v>
      </c>
      <c r="H70" s="111"/>
    </row>
    <row r="71" spans="1:8" s="13" customFormat="1" x14ac:dyDescent="0.2">
      <c r="A71" s="153" t="s">
        <v>327</v>
      </c>
      <c r="B71" s="130" t="s">
        <v>396</v>
      </c>
      <c r="C71" s="92">
        <v>9</v>
      </c>
      <c r="D71" s="56" t="s">
        <v>69</v>
      </c>
      <c r="E71" s="114"/>
      <c r="F71" s="114"/>
      <c r="G71" s="155">
        <f t="shared" si="17"/>
        <v>0</v>
      </c>
      <c r="H71" s="111"/>
    </row>
    <row r="72" spans="1:8" s="13" customFormat="1" x14ac:dyDescent="0.2">
      <c r="A72" s="153" t="s">
        <v>328</v>
      </c>
      <c r="B72" s="130" t="s">
        <v>397</v>
      </c>
      <c r="C72" s="92">
        <v>4</v>
      </c>
      <c r="D72" s="56" t="s">
        <v>69</v>
      </c>
      <c r="E72" s="114"/>
      <c r="F72" s="114"/>
      <c r="G72" s="155">
        <f t="shared" si="17"/>
        <v>0</v>
      </c>
      <c r="H72" s="111"/>
    </row>
    <row r="73" spans="1:8" s="13" customFormat="1" x14ac:dyDescent="0.2">
      <c r="A73" s="94" t="s">
        <v>85</v>
      </c>
      <c r="B73" s="95" t="s">
        <v>135</v>
      </c>
      <c r="C73" s="55"/>
      <c r="D73" s="104"/>
      <c r="E73" s="99"/>
      <c r="F73" s="99"/>
      <c r="G73" s="155"/>
      <c r="H73" s="105">
        <f>SUM(G74:G78)</f>
        <v>0</v>
      </c>
    </row>
    <row r="74" spans="1:8" s="13" customFormat="1" ht="25.5" x14ac:dyDescent="0.2">
      <c r="A74" s="152" t="s">
        <v>89</v>
      </c>
      <c r="B74" s="131" t="s">
        <v>133</v>
      </c>
      <c r="C74" s="55">
        <v>1</v>
      </c>
      <c r="D74" s="56" t="s">
        <v>97</v>
      </c>
      <c r="E74" s="114"/>
      <c r="F74" s="114"/>
      <c r="G74" s="155">
        <f t="shared" ref="G74" si="18">SUMPRODUCT(E74:F74)*C74</f>
        <v>0</v>
      </c>
      <c r="H74" s="111"/>
    </row>
    <row r="75" spans="1:8" s="13" customFormat="1" x14ac:dyDescent="0.2">
      <c r="A75" s="178" t="s">
        <v>90</v>
      </c>
      <c r="B75" s="49" t="s">
        <v>134</v>
      </c>
      <c r="C75" s="55">
        <v>1</v>
      </c>
      <c r="D75" s="56" t="s">
        <v>69</v>
      </c>
      <c r="E75" s="114"/>
      <c r="F75" s="114"/>
      <c r="G75" s="155">
        <f t="shared" ref="G75:G78" si="19">SUMPRODUCT(E75:F75)*C75</f>
        <v>0</v>
      </c>
      <c r="H75" s="111"/>
    </row>
    <row r="76" spans="1:8" s="13" customFormat="1" x14ac:dyDescent="0.2">
      <c r="A76" s="178" t="s">
        <v>144</v>
      </c>
      <c r="B76" s="49" t="s">
        <v>225</v>
      </c>
      <c r="C76" s="55">
        <v>2</v>
      </c>
      <c r="D76" s="56" t="s">
        <v>69</v>
      </c>
      <c r="E76" s="114"/>
      <c r="F76" s="114"/>
      <c r="G76" s="177">
        <f t="shared" ref="G76" si="20">SUMPRODUCT(E76:F76)*C76</f>
        <v>0</v>
      </c>
      <c r="H76" s="111"/>
    </row>
    <row r="77" spans="1:8" s="13" customFormat="1" x14ac:dyDescent="0.2">
      <c r="A77" s="178" t="s">
        <v>145</v>
      </c>
      <c r="B77" s="49" t="s">
        <v>541</v>
      </c>
      <c r="C77" s="55">
        <v>1</v>
      </c>
      <c r="D77" s="56" t="s">
        <v>69</v>
      </c>
      <c r="E77" s="114"/>
      <c r="F77" s="114"/>
      <c r="G77" s="155">
        <f t="shared" si="19"/>
        <v>0</v>
      </c>
      <c r="H77" s="111"/>
    </row>
    <row r="78" spans="1:8" s="13" customFormat="1" x14ac:dyDescent="0.2">
      <c r="A78" s="188" t="s">
        <v>146</v>
      </c>
      <c r="B78" s="49" t="s">
        <v>540</v>
      </c>
      <c r="C78" s="55">
        <v>3.5</v>
      </c>
      <c r="D78" s="56" t="s">
        <v>15</v>
      </c>
      <c r="E78" s="114"/>
      <c r="F78" s="114"/>
      <c r="G78" s="187">
        <f t="shared" si="19"/>
        <v>0</v>
      </c>
      <c r="H78" s="111"/>
    </row>
    <row r="79" spans="1:8" s="13" customFormat="1" x14ac:dyDescent="0.2">
      <c r="A79" s="94" t="s">
        <v>86</v>
      </c>
      <c r="B79" s="95" t="s">
        <v>101</v>
      </c>
      <c r="C79" s="55"/>
      <c r="D79" s="104"/>
      <c r="E79" s="99"/>
      <c r="F79" s="99"/>
      <c r="G79" s="155"/>
      <c r="H79" s="105">
        <f>SUM(G80:G85)</f>
        <v>0</v>
      </c>
    </row>
    <row r="80" spans="1:8" s="13" customFormat="1" ht="25.5" x14ac:dyDescent="0.2">
      <c r="A80" s="152" t="s">
        <v>91</v>
      </c>
      <c r="B80" s="130" t="s">
        <v>404</v>
      </c>
      <c r="C80" s="55">
        <v>490</v>
      </c>
      <c r="D80" s="56" t="s">
        <v>63</v>
      </c>
      <c r="E80" s="114"/>
      <c r="F80" s="113"/>
      <c r="G80" s="155">
        <f t="shared" ref="G80:G85" si="21">SUMPRODUCT(E80:F80)*C80</f>
        <v>0</v>
      </c>
      <c r="H80" s="111"/>
    </row>
    <row r="81" spans="1:8" s="13" customFormat="1" ht="25.5" x14ac:dyDescent="0.2">
      <c r="A81" s="178" t="s">
        <v>149</v>
      </c>
      <c r="B81" s="130" t="s">
        <v>405</v>
      </c>
      <c r="C81" s="55">
        <v>87</v>
      </c>
      <c r="D81" s="55" t="s">
        <v>103</v>
      </c>
      <c r="E81" s="129"/>
      <c r="F81" s="129"/>
      <c r="G81" s="155">
        <f t="shared" si="21"/>
        <v>0</v>
      </c>
      <c r="H81" s="111"/>
    </row>
    <row r="82" spans="1:8" s="13" customFormat="1" ht="25.5" x14ac:dyDescent="0.2">
      <c r="A82" s="178" t="s">
        <v>236</v>
      </c>
      <c r="B82" s="154" t="s">
        <v>139</v>
      </c>
      <c r="C82" s="92">
        <v>490</v>
      </c>
      <c r="D82" s="56" t="s">
        <v>63</v>
      </c>
      <c r="E82" s="114"/>
      <c r="F82" s="114"/>
      <c r="G82" s="155">
        <f t="shared" si="21"/>
        <v>0</v>
      </c>
      <c r="H82" s="111"/>
    </row>
    <row r="83" spans="1:8" s="13" customFormat="1" x14ac:dyDescent="0.2">
      <c r="A83" s="178" t="s">
        <v>150</v>
      </c>
      <c r="B83" s="49" t="s">
        <v>403</v>
      </c>
      <c r="C83" s="55">
        <v>140</v>
      </c>
      <c r="D83" s="56" t="s">
        <v>103</v>
      </c>
      <c r="E83" s="114"/>
      <c r="F83" s="114"/>
      <c r="G83" s="155">
        <f>SUMPRODUCT(E83:F83)*C83</f>
        <v>0</v>
      </c>
      <c r="H83" s="111"/>
    </row>
    <row r="84" spans="1:8" s="13" customFormat="1" x14ac:dyDescent="0.2">
      <c r="A84" s="178" t="s">
        <v>151</v>
      </c>
      <c r="B84" s="49" t="s">
        <v>141</v>
      </c>
      <c r="C84" s="92">
        <v>70</v>
      </c>
      <c r="D84" s="93" t="s">
        <v>103</v>
      </c>
      <c r="E84" s="114"/>
      <c r="F84" s="113"/>
      <c r="G84" s="155">
        <f>SUMPRODUCT(E84:F84)*C84</f>
        <v>0</v>
      </c>
      <c r="H84" s="111"/>
    </row>
    <row r="85" spans="1:8" s="13" customFormat="1" x14ac:dyDescent="0.2">
      <c r="A85" s="178" t="s">
        <v>152</v>
      </c>
      <c r="B85" s="154" t="s">
        <v>140</v>
      </c>
      <c r="C85" s="92">
        <v>300</v>
      </c>
      <c r="D85" s="56" t="s">
        <v>63</v>
      </c>
      <c r="E85" s="114"/>
      <c r="F85" s="99" t="s">
        <v>83</v>
      </c>
      <c r="G85" s="155">
        <f t="shared" si="21"/>
        <v>0</v>
      </c>
      <c r="H85" s="111"/>
    </row>
    <row r="86" spans="1:8" s="13" customFormat="1" x14ac:dyDescent="0.2">
      <c r="A86" s="94" t="s">
        <v>155</v>
      </c>
      <c r="B86" s="95" t="s">
        <v>70</v>
      </c>
      <c r="C86" s="55"/>
      <c r="D86" s="104"/>
      <c r="E86" s="99"/>
      <c r="F86" s="99"/>
      <c r="G86" s="155"/>
      <c r="H86" s="105">
        <f>SUM(G87:G91)</f>
        <v>0</v>
      </c>
    </row>
    <row r="87" spans="1:8" s="13" customFormat="1" x14ac:dyDescent="0.2">
      <c r="A87" s="188" t="s">
        <v>156</v>
      </c>
      <c r="B87" s="49" t="s">
        <v>542</v>
      </c>
      <c r="C87" s="55">
        <v>35</v>
      </c>
      <c r="D87" s="56" t="s">
        <v>15</v>
      </c>
      <c r="E87" s="99" t="s">
        <v>83</v>
      </c>
      <c r="F87" s="114"/>
      <c r="G87" s="187">
        <f>SUMPRODUCT(E87:F87)*C87</f>
        <v>0</v>
      </c>
      <c r="H87" s="111"/>
    </row>
    <row r="88" spans="1:8" s="13" customFormat="1" x14ac:dyDescent="0.2">
      <c r="A88" s="188" t="s">
        <v>92</v>
      </c>
      <c r="B88" s="176" t="s">
        <v>537</v>
      </c>
      <c r="C88" s="92">
        <v>220</v>
      </c>
      <c r="D88" s="56" t="s">
        <v>63</v>
      </c>
      <c r="E88" s="114"/>
      <c r="F88" s="113"/>
      <c r="G88" s="177">
        <f t="shared" ref="G88" si="22">SUMPRODUCT(E88:F88)*C88</f>
        <v>0</v>
      </c>
      <c r="H88" s="111"/>
    </row>
    <row r="89" spans="1:8" s="13" customFormat="1" ht="25.5" x14ac:dyDescent="0.2">
      <c r="A89" s="188" t="s">
        <v>93</v>
      </c>
      <c r="B89" s="49" t="s">
        <v>237</v>
      </c>
      <c r="C89" s="55">
        <v>28</v>
      </c>
      <c r="D89" s="56" t="s">
        <v>63</v>
      </c>
      <c r="E89" s="114"/>
      <c r="F89" s="114"/>
      <c r="G89" s="155">
        <f t="shared" ref="G89" si="23">SUMPRODUCT(E89:F89)*C89</f>
        <v>0</v>
      </c>
      <c r="H89" s="111"/>
    </row>
    <row r="90" spans="1:8" s="13" customFormat="1" x14ac:dyDescent="0.2">
      <c r="A90" s="188" t="s">
        <v>157</v>
      </c>
      <c r="B90" s="49" t="s">
        <v>395</v>
      </c>
      <c r="C90" s="55">
        <v>200</v>
      </c>
      <c r="D90" s="56" t="s">
        <v>63</v>
      </c>
      <c r="E90" s="114"/>
      <c r="F90" s="114"/>
      <c r="G90" s="155">
        <f t="shared" ref="G90" si="24">SUMPRODUCT(E90:F90)*C90</f>
        <v>0</v>
      </c>
      <c r="H90" s="111"/>
    </row>
    <row r="91" spans="1:8" s="13" customFormat="1" x14ac:dyDescent="0.2">
      <c r="A91" s="188" t="s">
        <v>158</v>
      </c>
      <c r="B91" s="49" t="s">
        <v>132</v>
      </c>
      <c r="C91" s="55">
        <v>200</v>
      </c>
      <c r="D91" s="56" t="s">
        <v>63</v>
      </c>
      <c r="E91" s="114"/>
      <c r="F91" s="114"/>
      <c r="G91" s="155">
        <f>SUMPRODUCT(E91:F91)*C91</f>
        <v>0</v>
      </c>
      <c r="H91" s="111"/>
    </row>
    <row r="92" spans="1:8" x14ac:dyDescent="0.2">
      <c r="A92" s="39"/>
      <c r="B92" s="205" t="s">
        <v>210</v>
      </c>
      <c r="C92" s="205"/>
      <c r="D92" s="205"/>
      <c r="E92" s="101">
        <f>SUMPRODUCT(E16:E91,$C16:$C91)</f>
        <v>0</v>
      </c>
      <c r="F92" s="101">
        <f>SUMPRODUCT(F16:F91,$C16:$C91)</f>
        <v>0</v>
      </c>
      <c r="G92" s="15">
        <f>SUM(G16:G91)</f>
        <v>0</v>
      </c>
    </row>
    <row r="93" spans="1:8" x14ac:dyDescent="0.2">
      <c r="A93" s="40" t="s">
        <v>11</v>
      </c>
      <c r="B93" s="41" t="s">
        <v>168</v>
      </c>
      <c r="C93" s="45"/>
      <c r="D93" s="45"/>
      <c r="E93" s="97"/>
      <c r="F93" s="97"/>
      <c r="G93" s="44"/>
    </row>
    <row r="94" spans="1:8" s="13" customFormat="1" x14ac:dyDescent="0.2">
      <c r="A94" s="94" t="s">
        <v>61</v>
      </c>
      <c r="B94" s="95" t="s">
        <v>412</v>
      </c>
      <c r="C94" s="55"/>
      <c r="D94" s="104"/>
      <c r="E94" s="99"/>
      <c r="F94" s="99"/>
      <c r="G94" s="155"/>
      <c r="H94" s="105">
        <f>SUM(G95:G110)</f>
        <v>0</v>
      </c>
    </row>
    <row r="95" spans="1:8" ht="25.5" x14ac:dyDescent="0.2">
      <c r="A95" s="152" t="s">
        <v>17</v>
      </c>
      <c r="B95" s="49" t="s">
        <v>413</v>
      </c>
      <c r="C95" s="50">
        <v>2</v>
      </c>
      <c r="D95" s="56" t="s">
        <v>69</v>
      </c>
      <c r="E95" s="114"/>
      <c r="F95" s="114"/>
      <c r="G95" s="155">
        <f t="shared" ref="G95:G119" si="25">SUMPRODUCT(E95:F95)*C95</f>
        <v>0</v>
      </c>
    </row>
    <row r="96" spans="1:8" ht="25.5" x14ac:dyDescent="0.2">
      <c r="A96" s="152" t="s">
        <v>18</v>
      </c>
      <c r="B96" s="49" t="s">
        <v>414</v>
      </c>
      <c r="C96" s="50">
        <v>2</v>
      </c>
      <c r="D96" s="56" t="s">
        <v>69</v>
      </c>
      <c r="E96" s="114"/>
      <c r="F96" s="114"/>
      <c r="G96" s="155">
        <f t="shared" si="25"/>
        <v>0</v>
      </c>
    </row>
    <row r="97" spans="1:8" x14ac:dyDescent="0.2">
      <c r="A97" s="152" t="s">
        <v>169</v>
      </c>
      <c r="B97" s="49" t="s">
        <v>174</v>
      </c>
      <c r="C97" s="50">
        <v>55</v>
      </c>
      <c r="D97" s="50" t="s">
        <v>15</v>
      </c>
      <c r="E97" s="114"/>
      <c r="F97" s="114"/>
      <c r="G97" s="155">
        <f t="shared" si="25"/>
        <v>0</v>
      </c>
    </row>
    <row r="98" spans="1:8" x14ac:dyDescent="0.2">
      <c r="A98" s="152" t="s">
        <v>171</v>
      </c>
      <c r="B98" s="49" t="s">
        <v>176</v>
      </c>
      <c r="C98" s="50">
        <v>55</v>
      </c>
      <c r="D98" s="50" t="s">
        <v>15</v>
      </c>
      <c r="E98" s="114"/>
      <c r="F98" s="114"/>
      <c r="G98" s="155">
        <f t="shared" si="25"/>
        <v>0</v>
      </c>
    </row>
    <row r="99" spans="1:8" x14ac:dyDescent="0.2">
      <c r="A99" s="152" t="s">
        <v>173</v>
      </c>
      <c r="B99" s="49" t="s">
        <v>180</v>
      </c>
      <c r="C99" s="50">
        <v>55</v>
      </c>
      <c r="D99" s="50" t="s">
        <v>15</v>
      </c>
      <c r="E99" s="114"/>
      <c r="F99" s="114"/>
      <c r="G99" s="155">
        <f t="shared" si="25"/>
        <v>0</v>
      </c>
    </row>
    <row r="100" spans="1:8" x14ac:dyDescent="0.2">
      <c r="A100" s="152" t="s">
        <v>175</v>
      </c>
      <c r="B100" s="49" t="s">
        <v>182</v>
      </c>
      <c r="C100" s="50">
        <v>55</v>
      </c>
      <c r="D100" s="50" t="s">
        <v>15</v>
      </c>
      <c r="E100" s="114"/>
      <c r="F100" s="114"/>
      <c r="G100" s="155">
        <f t="shared" si="25"/>
        <v>0</v>
      </c>
    </row>
    <row r="101" spans="1:8" x14ac:dyDescent="0.2">
      <c r="A101" s="152" t="s">
        <v>177</v>
      </c>
      <c r="B101" s="49" t="s">
        <v>185</v>
      </c>
      <c r="C101" s="50">
        <v>10</v>
      </c>
      <c r="D101" s="50" t="s">
        <v>15</v>
      </c>
      <c r="E101" s="114"/>
      <c r="F101" s="114"/>
      <c r="G101" s="155">
        <f t="shared" si="25"/>
        <v>0</v>
      </c>
    </row>
    <row r="102" spans="1:8" ht="25.5" x14ac:dyDescent="0.2">
      <c r="A102" s="152" t="s">
        <v>178</v>
      </c>
      <c r="B102" s="49" t="s">
        <v>415</v>
      </c>
      <c r="C102" s="50">
        <v>4</v>
      </c>
      <c r="D102" s="50" t="s">
        <v>137</v>
      </c>
      <c r="E102" s="114"/>
      <c r="F102" s="114"/>
      <c r="G102" s="155">
        <f t="shared" si="25"/>
        <v>0</v>
      </c>
    </row>
    <row r="103" spans="1:8" x14ac:dyDescent="0.2">
      <c r="A103" s="152" t="s">
        <v>179</v>
      </c>
      <c r="B103" s="49" t="s">
        <v>416</v>
      </c>
      <c r="C103" s="50">
        <v>6</v>
      </c>
      <c r="D103" s="50" t="s">
        <v>191</v>
      </c>
      <c r="E103" s="114"/>
      <c r="F103" s="114"/>
      <c r="G103" s="155">
        <f t="shared" si="25"/>
        <v>0</v>
      </c>
    </row>
    <row r="104" spans="1:8" x14ac:dyDescent="0.2">
      <c r="A104" s="152" t="s">
        <v>181</v>
      </c>
      <c r="B104" s="49" t="s">
        <v>417</v>
      </c>
      <c r="C104" s="50">
        <v>6</v>
      </c>
      <c r="D104" s="50" t="s">
        <v>65</v>
      </c>
      <c r="E104" s="114"/>
      <c r="F104" s="114"/>
      <c r="G104" s="155">
        <f t="shared" si="25"/>
        <v>0</v>
      </c>
    </row>
    <row r="105" spans="1:8" ht="25.5" x14ac:dyDescent="0.2">
      <c r="A105" s="152" t="s">
        <v>183</v>
      </c>
      <c r="B105" s="49" t="s">
        <v>418</v>
      </c>
      <c r="C105" s="50">
        <v>4</v>
      </c>
      <c r="D105" s="50" t="s">
        <v>63</v>
      </c>
      <c r="E105" s="114"/>
      <c r="F105" s="114"/>
      <c r="G105" s="155">
        <f t="shared" si="25"/>
        <v>0</v>
      </c>
    </row>
    <row r="106" spans="1:8" x14ac:dyDescent="0.2">
      <c r="A106" s="152" t="s">
        <v>184</v>
      </c>
      <c r="B106" s="49" t="s">
        <v>419</v>
      </c>
      <c r="C106" s="50">
        <v>2</v>
      </c>
      <c r="D106" s="50" t="s">
        <v>137</v>
      </c>
      <c r="E106" s="114"/>
      <c r="F106" s="114"/>
      <c r="G106" s="155">
        <f t="shared" si="25"/>
        <v>0</v>
      </c>
    </row>
    <row r="107" spans="1:8" ht="38.25" x14ac:dyDescent="0.2">
      <c r="A107" s="152" t="s">
        <v>186</v>
      </c>
      <c r="B107" s="49" t="s">
        <v>420</v>
      </c>
      <c r="C107" s="50">
        <v>8</v>
      </c>
      <c r="D107" s="56" t="s">
        <v>69</v>
      </c>
      <c r="E107" s="114"/>
      <c r="F107" s="114"/>
      <c r="G107" s="155">
        <f t="shared" si="25"/>
        <v>0</v>
      </c>
    </row>
    <row r="108" spans="1:8" ht="25.5" x14ac:dyDescent="0.2">
      <c r="A108" s="152" t="s">
        <v>187</v>
      </c>
      <c r="B108" s="49" t="s">
        <v>421</v>
      </c>
      <c r="C108" s="50">
        <v>3</v>
      </c>
      <c r="D108" s="56" t="s">
        <v>63</v>
      </c>
      <c r="E108" s="114"/>
      <c r="F108" s="114"/>
      <c r="G108" s="155">
        <f t="shared" si="25"/>
        <v>0</v>
      </c>
    </row>
    <row r="109" spans="1:8" x14ac:dyDescent="0.2">
      <c r="A109" s="152" t="s">
        <v>189</v>
      </c>
      <c r="B109" s="49" t="s">
        <v>138</v>
      </c>
      <c r="C109" s="50">
        <v>10</v>
      </c>
      <c r="D109" s="56" t="s">
        <v>15</v>
      </c>
      <c r="E109" s="114"/>
      <c r="F109" s="114"/>
      <c r="G109" s="155">
        <f t="shared" si="25"/>
        <v>0</v>
      </c>
    </row>
    <row r="110" spans="1:8" ht="25.5" x14ac:dyDescent="0.2">
      <c r="A110" s="152" t="s">
        <v>190</v>
      </c>
      <c r="B110" s="49" t="s">
        <v>422</v>
      </c>
      <c r="C110" s="50">
        <v>1</v>
      </c>
      <c r="D110" s="56" t="s">
        <v>137</v>
      </c>
      <c r="E110" s="114"/>
      <c r="F110" s="114"/>
      <c r="G110" s="155">
        <f t="shared" si="25"/>
        <v>0</v>
      </c>
    </row>
    <row r="111" spans="1:8" s="13" customFormat="1" x14ac:dyDescent="0.2">
      <c r="A111" s="94" t="s">
        <v>71</v>
      </c>
      <c r="B111" s="95" t="s">
        <v>423</v>
      </c>
      <c r="C111" s="55"/>
      <c r="D111" s="104"/>
      <c r="E111" s="99"/>
      <c r="F111" s="99"/>
      <c r="G111" s="155"/>
      <c r="H111" s="105">
        <f>SUM(G112:G133)</f>
        <v>0</v>
      </c>
    </row>
    <row r="112" spans="1:8" ht="51" x14ac:dyDescent="0.2">
      <c r="A112" s="152" t="s">
        <v>72</v>
      </c>
      <c r="B112" s="49" t="s">
        <v>424</v>
      </c>
      <c r="C112" s="50">
        <v>2</v>
      </c>
      <c r="D112" s="50" t="s">
        <v>137</v>
      </c>
      <c r="E112" s="114"/>
      <c r="F112" s="114"/>
      <c r="G112" s="155">
        <f t="shared" si="25"/>
        <v>0</v>
      </c>
    </row>
    <row r="113" spans="1:7" x14ac:dyDescent="0.2">
      <c r="A113" s="152" t="s">
        <v>73</v>
      </c>
      <c r="B113" s="49" t="s">
        <v>170</v>
      </c>
      <c r="C113" s="50">
        <v>10</v>
      </c>
      <c r="D113" s="50" t="s">
        <v>15</v>
      </c>
      <c r="E113" s="114"/>
      <c r="F113" s="114"/>
      <c r="G113" s="155">
        <f t="shared" si="25"/>
        <v>0</v>
      </c>
    </row>
    <row r="114" spans="1:7" x14ac:dyDescent="0.2">
      <c r="A114" s="152" t="s">
        <v>115</v>
      </c>
      <c r="B114" s="49" t="s">
        <v>425</v>
      </c>
      <c r="C114" s="50">
        <v>10</v>
      </c>
      <c r="D114" s="50" t="s">
        <v>15</v>
      </c>
      <c r="E114" s="114"/>
      <c r="F114" s="114"/>
      <c r="G114" s="155">
        <f t="shared" si="25"/>
        <v>0</v>
      </c>
    </row>
    <row r="115" spans="1:7" x14ac:dyDescent="0.2">
      <c r="A115" s="152" t="s">
        <v>116</v>
      </c>
      <c r="B115" s="49" t="s">
        <v>426</v>
      </c>
      <c r="C115" s="50">
        <v>10</v>
      </c>
      <c r="D115" s="56" t="s">
        <v>15</v>
      </c>
      <c r="E115" s="114"/>
      <c r="F115" s="114"/>
      <c r="G115" s="155">
        <f t="shared" si="25"/>
        <v>0</v>
      </c>
    </row>
    <row r="116" spans="1:7" x14ac:dyDescent="0.2">
      <c r="A116" s="152" t="s">
        <v>127</v>
      </c>
      <c r="B116" s="49" t="s">
        <v>427</v>
      </c>
      <c r="C116" s="50">
        <v>10</v>
      </c>
      <c r="D116" s="56" t="s">
        <v>15</v>
      </c>
      <c r="E116" s="114"/>
      <c r="F116" s="114"/>
      <c r="G116" s="155">
        <f t="shared" si="25"/>
        <v>0</v>
      </c>
    </row>
    <row r="117" spans="1:7" x14ac:dyDescent="0.2">
      <c r="A117" s="152" t="s">
        <v>192</v>
      </c>
      <c r="B117" s="49" t="s">
        <v>185</v>
      </c>
      <c r="C117" s="50">
        <v>4</v>
      </c>
      <c r="D117" s="56" t="s">
        <v>15</v>
      </c>
      <c r="E117" s="114"/>
      <c r="F117" s="114"/>
      <c r="G117" s="155">
        <f t="shared" si="25"/>
        <v>0</v>
      </c>
    </row>
    <row r="118" spans="1:7" ht="25.5" x14ac:dyDescent="0.2">
      <c r="A118" s="152" t="s">
        <v>193</v>
      </c>
      <c r="B118" s="49" t="s">
        <v>415</v>
      </c>
      <c r="C118" s="50">
        <v>2</v>
      </c>
      <c r="D118" s="56" t="s">
        <v>137</v>
      </c>
      <c r="E118" s="114"/>
      <c r="F118" s="114"/>
      <c r="G118" s="155">
        <f t="shared" si="25"/>
        <v>0</v>
      </c>
    </row>
    <row r="119" spans="1:7" x14ac:dyDescent="0.2">
      <c r="A119" s="152" t="s">
        <v>194</v>
      </c>
      <c r="B119" s="49" t="s">
        <v>416</v>
      </c>
      <c r="C119" s="50">
        <v>4</v>
      </c>
      <c r="D119" s="56" t="s">
        <v>191</v>
      </c>
      <c r="E119" s="114"/>
      <c r="F119" s="114"/>
      <c r="G119" s="155">
        <f t="shared" si="25"/>
        <v>0</v>
      </c>
    </row>
    <row r="120" spans="1:7" x14ac:dyDescent="0.2">
      <c r="A120" s="152" t="s">
        <v>195</v>
      </c>
      <c r="B120" s="49" t="s">
        <v>417</v>
      </c>
      <c r="C120" s="50">
        <v>12</v>
      </c>
      <c r="D120" s="50" t="s">
        <v>65</v>
      </c>
      <c r="E120" s="114"/>
      <c r="F120" s="114"/>
      <c r="G120" s="155">
        <f t="shared" ref="G120:G128" si="26">SUMPRODUCT(E120:F120)*C120</f>
        <v>0</v>
      </c>
    </row>
    <row r="121" spans="1:7" ht="25.5" x14ac:dyDescent="0.2">
      <c r="A121" s="152" t="s">
        <v>434</v>
      </c>
      <c r="B121" s="49" t="s">
        <v>418</v>
      </c>
      <c r="C121" s="50">
        <v>4.5</v>
      </c>
      <c r="D121" s="50" t="s">
        <v>63</v>
      </c>
      <c r="E121" s="114"/>
      <c r="F121" s="114"/>
      <c r="G121" s="155">
        <f t="shared" si="26"/>
        <v>0</v>
      </c>
    </row>
    <row r="122" spans="1:7" ht="25.5" x14ac:dyDescent="0.2">
      <c r="A122" s="152" t="s">
        <v>435</v>
      </c>
      <c r="B122" s="49" t="s">
        <v>428</v>
      </c>
      <c r="C122" s="50">
        <v>4</v>
      </c>
      <c r="D122" s="50" t="s">
        <v>137</v>
      </c>
      <c r="E122" s="114"/>
      <c r="F122" s="114"/>
      <c r="G122" s="155">
        <f t="shared" si="26"/>
        <v>0</v>
      </c>
    </row>
    <row r="123" spans="1:7" ht="25.5" x14ac:dyDescent="0.2">
      <c r="A123" s="152" t="s">
        <v>436</v>
      </c>
      <c r="B123" s="49" t="s">
        <v>429</v>
      </c>
      <c r="C123" s="50">
        <v>2</v>
      </c>
      <c r="D123" s="50" t="s">
        <v>69</v>
      </c>
      <c r="E123" s="114"/>
      <c r="F123" s="114"/>
      <c r="G123" s="155">
        <f t="shared" si="26"/>
        <v>0</v>
      </c>
    </row>
    <row r="124" spans="1:7" ht="25.5" x14ac:dyDescent="0.2">
      <c r="A124" s="152" t="s">
        <v>437</v>
      </c>
      <c r="B124" s="49" t="s">
        <v>430</v>
      </c>
      <c r="C124" s="50">
        <v>1</v>
      </c>
      <c r="D124" s="50" t="s">
        <v>69</v>
      </c>
      <c r="E124" s="114"/>
      <c r="F124" s="114"/>
      <c r="G124" s="155">
        <f t="shared" si="26"/>
        <v>0</v>
      </c>
    </row>
    <row r="125" spans="1:7" x14ac:dyDescent="0.2">
      <c r="A125" s="152" t="s">
        <v>438</v>
      </c>
      <c r="B125" s="49" t="s">
        <v>172</v>
      </c>
      <c r="C125" s="50">
        <v>5</v>
      </c>
      <c r="D125" s="50" t="s">
        <v>15</v>
      </c>
      <c r="E125" s="114"/>
      <c r="F125" s="114"/>
      <c r="G125" s="155">
        <f t="shared" si="26"/>
        <v>0</v>
      </c>
    </row>
    <row r="126" spans="1:7" x14ac:dyDescent="0.2">
      <c r="A126" s="152" t="s">
        <v>439</v>
      </c>
      <c r="B126" s="49" t="s">
        <v>170</v>
      </c>
      <c r="C126" s="50">
        <v>5</v>
      </c>
      <c r="D126" s="50" t="s">
        <v>15</v>
      </c>
      <c r="E126" s="114"/>
      <c r="F126" s="114"/>
      <c r="G126" s="155">
        <f t="shared" si="26"/>
        <v>0</v>
      </c>
    </row>
    <row r="127" spans="1:7" x14ac:dyDescent="0.2">
      <c r="A127" s="152" t="s">
        <v>440</v>
      </c>
      <c r="B127" s="49" t="s">
        <v>431</v>
      </c>
      <c r="C127" s="50">
        <v>5</v>
      </c>
      <c r="D127" s="50" t="s">
        <v>15</v>
      </c>
      <c r="E127" s="114"/>
      <c r="F127" s="114"/>
      <c r="G127" s="155">
        <f t="shared" si="26"/>
        <v>0</v>
      </c>
    </row>
    <row r="128" spans="1:7" x14ac:dyDescent="0.2">
      <c r="A128" s="152" t="s">
        <v>441</v>
      </c>
      <c r="B128" s="49" t="s">
        <v>426</v>
      </c>
      <c r="C128" s="50">
        <v>5</v>
      </c>
      <c r="D128" s="50" t="s">
        <v>15</v>
      </c>
      <c r="E128" s="114"/>
      <c r="F128" s="114"/>
      <c r="G128" s="155">
        <f t="shared" si="26"/>
        <v>0</v>
      </c>
    </row>
    <row r="129" spans="1:8" ht="25.5" x14ac:dyDescent="0.2">
      <c r="A129" s="152" t="s">
        <v>442</v>
      </c>
      <c r="B129" s="49" t="s">
        <v>415</v>
      </c>
      <c r="C129" s="50">
        <v>1</v>
      </c>
      <c r="D129" s="56" t="s">
        <v>137</v>
      </c>
      <c r="E129" s="114"/>
      <c r="F129" s="114"/>
      <c r="G129" s="155">
        <f t="shared" ref="G129:G146" si="27">SUMPRODUCT(E129:F129)*C129</f>
        <v>0</v>
      </c>
    </row>
    <row r="130" spans="1:8" x14ac:dyDescent="0.2">
      <c r="A130" s="152" t="s">
        <v>443</v>
      </c>
      <c r="B130" s="49" t="s">
        <v>185</v>
      </c>
      <c r="C130" s="50">
        <v>3</v>
      </c>
      <c r="D130" s="56" t="s">
        <v>15</v>
      </c>
      <c r="E130" s="114"/>
      <c r="F130" s="114"/>
      <c r="G130" s="155">
        <f t="shared" si="27"/>
        <v>0</v>
      </c>
    </row>
    <row r="131" spans="1:8" ht="25.5" x14ac:dyDescent="0.2">
      <c r="A131" s="152" t="s">
        <v>444</v>
      </c>
      <c r="B131" s="49" t="s">
        <v>188</v>
      </c>
      <c r="C131" s="50">
        <v>1</v>
      </c>
      <c r="D131" s="50" t="s">
        <v>69</v>
      </c>
      <c r="E131" s="114"/>
      <c r="F131" s="114"/>
      <c r="G131" s="155">
        <f t="shared" si="27"/>
        <v>0</v>
      </c>
    </row>
    <row r="132" spans="1:8" x14ac:dyDescent="0.2">
      <c r="A132" s="152" t="s">
        <v>445</v>
      </c>
      <c r="B132" s="49" t="s">
        <v>432</v>
      </c>
      <c r="C132" s="50">
        <v>2</v>
      </c>
      <c r="D132" s="50" t="s">
        <v>69</v>
      </c>
      <c r="E132" s="114"/>
      <c r="F132" s="114"/>
      <c r="G132" s="155">
        <f t="shared" si="27"/>
        <v>0</v>
      </c>
    </row>
    <row r="133" spans="1:8" ht="25.5" x14ac:dyDescent="0.2">
      <c r="A133" s="152" t="s">
        <v>446</v>
      </c>
      <c r="B133" s="49" t="s">
        <v>422</v>
      </c>
      <c r="C133" s="50">
        <v>1</v>
      </c>
      <c r="D133" s="50" t="s">
        <v>137</v>
      </c>
      <c r="E133" s="114"/>
      <c r="F133" s="114"/>
      <c r="G133" s="155">
        <f t="shared" si="27"/>
        <v>0</v>
      </c>
    </row>
    <row r="134" spans="1:8" s="13" customFormat="1" x14ac:dyDescent="0.2">
      <c r="A134" s="94" t="s">
        <v>74</v>
      </c>
      <c r="B134" s="95" t="s">
        <v>433</v>
      </c>
      <c r="C134" s="55"/>
      <c r="D134" s="104"/>
      <c r="E134" s="99"/>
      <c r="F134" s="99"/>
      <c r="G134" s="155"/>
      <c r="H134" s="105">
        <f>SUM(G135:G140)</f>
        <v>0</v>
      </c>
    </row>
    <row r="135" spans="1:8" ht="25.5" x14ac:dyDescent="0.2">
      <c r="A135" s="152" t="s">
        <v>75</v>
      </c>
      <c r="B135" s="49" t="s">
        <v>447</v>
      </c>
      <c r="C135" s="50">
        <v>6</v>
      </c>
      <c r="D135" s="50" t="s">
        <v>69</v>
      </c>
      <c r="E135" s="114"/>
      <c r="F135" s="114"/>
      <c r="G135" s="155">
        <f t="shared" si="27"/>
        <v>0</v>
      </c>
    </row>
    <row r="136" spans="1:8" ht="25.5" x14ac:dyDescent="0.2">
      <c r="A136" s="152" t="s">
        <v>76</v>
      </c>
      <c r="B136" s="49" t="s">
        <v>448</v>
      </c>
      <c r="C136" s="50">
        <v>1</v>
      </c>
      <c r="D136" s="50" t="s">
        <v>69</v>
      </c>
      <c r="E136" s="114"/>
      <c r="F136" s="114"/>
      <c r="G136" s="155">
        <f t="shared" si="27"/>
        <v>0</v>
      </c>
    </row>
    <row r="137" spans="1:8" x14ac:dyDescent="0.2">
      <c r="A137" s="152" t="s">
        <v>78</v>
      </c>
      <c r="B137" s="49" t="s">
        <v>449</v>
      </c>
      <c r="C137" s="50">
        <v>1</v>
      </c>
      <c r="D137" s="50" t="s">
        <v>137</v>
      </c>
      <c r="E137" s="114"/>
      <c r="F137" s="114"/>
      <c r="G137" s="155">
        <f t="shared" si="27"/>
        <v>0</v>
      </c>
    </row>
    <row r="138" spans="1:8" x14ac:dyDescent="0.2">
      <c r="A138" s="152" t="s">
        <v>98</v>
      </c>
      <c r="B138" s="49" t="s">
        <v>450</v>
      </c>
      <c r="C138" s="50">
        <v>2</v>
      </c>
      <c r="D138" s="50" t="s">
        <v>137</v>
      </c>
      <c r="E138" s="114"/>
      <c r="F138" s="114"/>
      <c r="G138" s="155">
        <f t="shared" si="27"/>
        <v>0</v>
      </c>
    </row>
    <row r="139" spans="1:8" ht="25.5" x14ac:dyDescent="0.2">
      <c r="A139" s="152" t="s">
        <v>143</v>
      </c>
      <c r="B139" s="49" t="s">
        <v>451</v>
      </c>
      <c r="C139" s="50">
        <v>5</v>
      </c>
      <c r="D139" s="50" t="s">
        <v>15</v>
      </c>
      <c r="E139" s="114"/>
      <c r="F139" s="114"/>
      <c r="G139" s="155">
        <f t="shared" si="27"/>
        <v>0</v>
      </c>
    </row>
    <row r="140" spans="1:8" ht="38.25" x14ac:dyDescent="0.2">
      <c r="A140" s="152" t="s">
        <v>196</v>
      </c>
      <c r="B140" s="49" t="s">
        <v>452</v>
      </c>
      <c r="C140" s="50">
        <v>50</v>
      </c>
      <c r="D140" s="50" t="s">
        <v>15</v>
      </c>
      <c r="E140" s="114"/>
      <c r="F140" s="114"/>
      <c r="G140" s="155">
        <f t="shared" si="27"/>
        <v>0</v>
      </c>
    </row>
    <row r="141" spans="1:8" s="13" customFormat="1" x14ac:dyDescent="0.2">
      <c r="A141" s="94" t="s">
        <v>77</v>
      </c>
      <c r="B141" s="95" t="s">
        <v>453</v>
      </c>
      <c r="C141" s="55"/>
      <c r="D141" s="104"/>
      <c r="E141" s="99"/>
      <c r="F141" s="99"/>
      <c r="G141" s="155"/>
      <c r="H141" s="105">
        <f>SUM(G142)</f>
        <v>0</v>
      </c>
    </row>
    <row r="142" spans="1:8" x14ac:dyDescent="0.2">
      <c r="A142" s="152" t="s">
        <v>79</v>
      </c>
      <c r="B142" s="49" t="s">
        <v>454</v>
      </c>
      <c r="C142" s="50">
        <v>1</v>
      </c>
      <c r="D142" s="50" t="s">
        <v>69</v>
      </c>
      <c r="E142" s="114"/>
      <c r="F142" s="114"/>
      <c r="G142" s="155">
        <f t="shared" si="27"/>
        <v>0</v>
      </c>
    </row>
    <row r="143" spans="1:8" s="13" customFormat="1" x14ac:dyDescent="0.2">
      <c r="A143" s="94" t="s">
        <v>81</v>
      </c>
      <c r="B143" s="95" t="s">
        <v>70</v>
      </c>
      <c r="C143" s="55"/>
      <c r="D143" s="104"/>
      <c r="E143" s="99"/>
      <c r="F143" s="99"/>
      <c r="G143" s="155"/>
      <c r="H143" s="105">
        <f>SUM(G144:G149)</f>
        <v>0</v>
      </c>
    </row>
    <row r="144" spans="1:8" x14ac:dyDescent="0.2">
      <c r="A144" s="152" t="s">
        <v>34</v>
      </c>
      <c r="B144" s="49" t="s">
        <v>455</v>
      </c>
      <c r="C144" s="50">
        <v>3</v>
      </c>
      <c r="D144" s="50" t="s">
        <v>69</v>
      </c>
      <c r="E144" s="100" t="s">
        <v>83</v>
      </c>
      <c r="F144" s="114"/>
      <c r="G144" s="155">
        <f t="shared" si="27"/>
        <v>0</v>
      </c>
    </row>
    <row r="145" spans="1:8" x14ac:dyDescent="0.2">
      <c r="A145" s="152" t="s">
        <v>36</v>
      </c>
      <c r="B145" s="49" t="s">
        <v>456</v>
      </c>
      <c r="C145" s="50">
        <v>3</v>
      </c>
      <c r="D145" s="50" t="s">
        <v>69</v>
      </c>
      <c r="E145" s="100" t="s">
        <v>83</v>
      </c>
      <c r="F145" s="114"/>
      <c r="G145" s="155">
        <f t="shared" si="27"/>
        <v>0</v>
      </c>
    </row>
    <row r="146" spans="1:8" x14ac:dyDescent="0.2">
      <c r="A146" s="152" t="s">
        <v>38</v>
      </c>
      <c r="B146" s="49" t="s">
        <v>457</v>
      </c>
      <c r="C146" s="50">
        <v>1</v>
      </c>
      <c r="D146" s="50" t="s">
        <v>69</v>
      </c>
      <c r="E146" s="100" t="s">
        <v>83</v>
      </c>
      <c r="F146" s="114"/>
      <c r="G146" s="155">
        <f t="shared" si="27"/>
        <v>0</v>
      </c>
    </row>
    <row r="147" spans="1:8" ht="25.5" x14ac:dyDescent="0.2">
      <c r="A147" s="152" t="s">
        <v>40</v>
      </c>
      <c r="B147" s="49" t="s">
        <v>458</v>
      </c>
      <c r="C147" s="50">
        <v>2</v>
      </c>
      <c r="D147" s="50" t="s">
        <v>69</v>
      </c>
      <c r="E147" s="114"/>
      <c r="F147" s="114"/>
      <c r="G147" s="155">
        <f t="shared" ref="G147:G151" si="28">SUMPRODUCT(E147:F147)*C147</f>
        <v>0</v>
      </c>
    </row>
    <row r="148" spans="1:8" x14ac:dyDescent="0.2">
      <c r="A148" s="152" t="s">
        <v>197</v>
      </c>
      <c r="B148" s="49" t="s">
        <v>459</v>
      </c>
      <c r="C148" s="50">
        <v>5</v>
      </c>
      <c r="D148" s="50" t="s">
        <v>63</v>
      </c>
      <c r="E148" s="114"/>
      <c r="F148" s="114"/>
      <c r="G148" s="155">
        <f t="shared" si="28"/>
        <v>0</v>
      </c>
    </row>
    <row r="149" spans="1:8" x14ac:dyDescent="0.2">
      <c r="A149" s="152" t="s">
        <v>198</v>
      </c>
      <c r="B149" s="49" t="s">
        <v>460</v>
      </c>
      <c r="C149" s="50">
        <v>2</v>
      </c>
      <c r="D149" s="50" t="s">
        <v>137</v>
      </c>
      <c r="E149" s="114"/>
      <c r="F149" s="114"/>
      <c r="G149" s="155">
        <f t="shared" si="28"/>
        <v>0</v>
      </c>
    </row>
    <row r="150" spans="1:8" s="13" customFormat="1" x14ac:dyDescent="0.2">
      <c r="A150" s="94" t="s">
        <v>84</v>
      </c>
      <c r="B150" s="95" t="s">
        <v>471</v>
      </c>
      <c r="C150" s="55"/>
      <c r="D150" s="104"/>
      <c r="E150" s="99"/>
      <c r="F150" s="99"/>
      <c r="G150" s="155"/>
      <c r="H150" s="105">
        <f>SUM(G151:G151)</f>
        <v>0</v>
      </c>
    </row>
    <row r="151" spans="1:8" ht="51" x14ac:dyDescent="0.2">
      <c r="A151" s="152" t="s">
        <v>88</v>
      </c>
      <c r="B151" s="49" t="s">
        <v>472</v>
      </c>
      <c r="C151" s="50">
        <v>9.9</v>
      </c>
      <c r="D151" s="50" t="s">
        <v>63</v>
      </c>
      <c r="E151" s="114"/>
      <c r="F151" s="114"/>
      <c r="G151" s="155">
        <f t="shared" si="28"/>
        <v>0</v>
      </c>
    </row>
    <row r="152" spans="1:8" x14ac:dyDescent="0.2">
      <c r="A152" s="39"/>
      <c r="B152" s="205" t="s">
        <v>211</v>
      </c>
      <c r="C152" s="205"/>
      <c r="D152" s="205"/>
      <c r="E152" s="101">
        <f>SUMPRODUCT(E95:E151,$C95:$C151)</f>
        <v>0</v>
      </c>
      <c r="F152" s="101">
        <f>SUMPRODUCT(F95:F151,$C95:$C151)</f>
        <v>0</v>
      </c>
      <c r="G152" s="15">
        <f>SUM(G95:G151)</f>
        <v>0</v>
      </c>
    </row>
    <row r="153" spans="1:8" x14ac:dyDescent="0.2">
      <c r="A153" s="40" t="s">
        <v>12</v>
      </c>
      <c r="B153" s="41" t="s">
        <v>473</v>
      </c>
      <c r="C153" s="45"/>
      <c r="D153" s="45"/>
      <c r="E153" s="97"/>
      <c r="F153" s="97"/>
      <c r="G153" s="44"/>
    </row>
    <row r="154" spans="1:8" s="13" customFormat="1" x14ac:dyDescent="0.2">
      <c r="A154" s="94" t="s">
        <v>61</v>
      </c>
      <c r="B154" s="95" t="s">
        <v>238</v>
      </c>
      <c r="C154" s="55"/>
      <c r="D154" s="104"/>
      <c r="E154" s="99"/>
      <c r="F154" s="99"/>
      <c r="G154" s="155"/>
      <c r="H154" s="105">
        <f>SUM(G155:G162)</f>
        <v>0</v>
      </c>
    </row>
    <row r="155" spans="1:8" ht="38.25" x14ac:dyDescent="0.2">
      <c r="A155" s="152" t="s">
        <v>17</v>
      </c>
      <c r="B155" s="142" t="s">
        <v>476</v>
      </c>
      <c r="C155" s="143">
        <v>74</v>
      </c>
      <c r="D155" s="50" t="s">
        <v>69</v>
      </c>
      <c r="E155" s="144"/>
      <c r="F155" s="144"/>
      <c r="G155" s="155">
        <f t="shared" ref="G155:G162" si="29">SUMPRODUCT(E155:F155)*C155</f>
        <v>0</v>
      </c>
    </row>
    <row r="156" spans="1:8" ht="25.5" x14ac:dyDescent="0.2">
      <c r="A156" s="152" t="s">
        <v>18</v>
      </c>
      <c r="B156" s="142" t="s">
        <v>239</v>
      </c>
      <c r="C156" s="143">
        <v>17</v>
      </c>
      <c r="D156" s="50" t="s">
        <v>69</v>
      </c>
      <c r="E156" s="144"/>
      <c r="F156" s="144"/>
      <c r="G156" s="155">
        <f t="shared" si="29"/>
        <v>0</v>
      </c>
    </row>
    <row r="157" spans="1:8" s="13" customFormat="1" x14ac:dyDescent="0.2">
      <c r="A157" s="152" t="s">
        <v>169</v>
      </c>
      <c r="B157" s="142" t="s">
        <v>240</v>
      </c>
      <c r="C157" s="143">
        <v>3</v>
      </c>
      <c r="D157" s="50" t="s">
        <v>69</v>
      </c>
      <c r="E157" s="144"/>
      <c r="F157" s="144"/>
      <c r="G157" s="155">
        <f t="shared" si="29"/>
        <v>0</v>
      </c>
      <c r="H157" s="111"/>
    </row>
    <row r="158" spans="1:8" x14ac:dyDescent="0.2">
      <c r="A158" s="152" t="s">
        <v>171</v>
      </c>
      <c r="B158" s="142" t="s">
        <v>477</v>
      </c>
      <c r="C158" s="143">
        <v>3</v>
      </c>
      <c r="D158" s="50" t="s">
        <v>69</v>
      </c>
      <c r="E158" s="144"/>
      <c r="F158" s="144"/>
      <c r="G158" s="155">
        <f t="shared" si="29"/>
        <v>0</v>
      </c>
    </row>
    <row r="159" spans="1:8" ht="25.5" x14ac:dyDescent="0.2">
      <c r="A159" s="152" t="s">
        <v>173</v>
      </c>
      <c r="B159" s="49" t="s">
        <v>478</v>
      </c>
      <c r="C159" s="145">
        <v>7</v>
      </c>
      <c r="D159" s="50" t="s">
        <v>69</v>
      </c>
      <c r="E159" s="114"/>
      <c r="F159" s="114"/>
      <c r="G159" s="155">
        <f t="shared" si="29"/>
        <v>0</v>
      </c>
    </row>
    <row r="160" spans="1:8" s="13" customFormat="1" ht="25.5" x14ac:dyDescent="0.2">
      <c r="A160" s="152" t="s">
        <v>175</v>
      </c>
      <c r="B160" s="142" t="s">
        <v>241</v>
      </c>
      <c r="C160" s="143">
        <v>100</v>
      </c>
      <c r="D160" s="50" t="s">
        <v>69</v>
      </c>
      <c r="E160" s="157" t="s">
        <v>242</v>
      </c>
      <c r="F160" s="144"/>
      <c r="G160" s="155">
        <f t="shared" si="29"/>
        <v>0</v>
      </c>
      <c r="H160" s="111"/>
    </row>
    <row r="161" spans="1:8" ht="25.5" x14ac:dyDescent="0.2">
      <c r="A161" s="152" t="s">
        <v>177</v>
      </c>
      <c r="B161" s="49" t="s">
        <v>479</v>
      </c>
      <c r="C161" s="145">
        <v>200</v>
      </c>
      <c r="D161" s="146" t="s">
        <v>15</v>
      </c>
      <c r="E161" s="147"/>
      <c r="F161" s="114"/>
      <c r="G161" s="155">
        <f t="shared" ref="G161" si="30">SUMPRODUCT(E161:F161)*C161</f>
        <v>0</v>
      </c>
    </row>
    <row r="162" spans="1:8" ht="25.5" x14ac:dyDescent="0.2">
      <c r="A162" s="189" t="s">
        <v>178</v>
      </c>
      <c r="B162" s="49" t="s">
        <v>480</v>
      </c>
      <c r="C162" s="145">
        <v>200</v>
      </c>
      <c r="D162" s="146" t="s">
        <v>15</v>
      </c>
      <c r="E162" s="147"/>
      <c r="F162" s="114"/>
      <c r="G162" s="155">
        <f t="shared" si="29"/>
        <v>0</v>
      </c>
    </row>
    <row r="163" spans="1:8" s="13" customFormat="1" x14ac:dyDescent="0.2">
      <c r="A163" s="94" t="s">
        <v>71</v>
      </c>
      <c r="B163" s="95" t="s">
        <v>244</v>
      </c>
      <c r="C163" s="55"/>
      <c r="D163" s="104"/>
      <c r="E163" s="99"/>
      <c r="F163" s="99"/>
      <c r="G163" s="155"/>
      <c r="H163" s="105">
        <f>SUM(G165:G171)</f>
        <v>0</v>
      </c>
    </row>
    <row r="164" spans="1:8" x14ac:dyDescent="0.2">
      <c r="A164" s="152" t="s">
        <v>72</v>
      </c>
      <c r="B164" s="49" t="s">
        <v>481</v>
      </c>
      <c r="C164" s="50"/>
      <c r="D164" s="50"/>
      <c r="E164" s="100"/>
      <c r="F164" s="100"/>
      <c r="G164" s="155"/>
    </row>
    <row r="165" spans="1:8" s="13" customFormat="1" x14ac:dyDescent="0.2">
      <c r="A165" s="152" t="s">
        <v>482</v>
      </c>
      <c r="B165" s="49" t="s">
        <v>245</v>
      </c>
      <c r="C165" s="50">
        <v>1</v>
      </c>
      <c r="D165" s="50" t="s">
        <v>69</v>
      </c>
      <c r="E165" s="114"/>
      <c r="F165" s="114"/>
      <c r="G165" s="155">
        <f t="shared" ref="G165:G174" si="31">SUMPRODUCT(E165:F165)*C165</f>
        <v>0</v>
      </c>
      <c r="H165" s="111"/>
    </row>
    <row r="166" spans="1:8" x14ac:dyDescent="0.2">
      <c r="A166" s="152" t="s">
        <v>483</v>
      </c>
      <c r="B166" s="49" t="s">
        <v>246</v>
      </c>
      <c r="C166" s="50">
        <v>1</v>
      </c>
      <c r="D166" s="50" t="s">
        <v>69</v>
      </c>
      <c r="E166" s="114"/>
      <c r="F166" s="114"/>
      <c r="G166" s="155">
        <f t="shared" si="31"/>
        <v>0</v>
      </c>
    </row>
    <row r="167" spans="1:8" x14ac:dyDescent="0.2">
      <c r="A167" s="152" t="s">
        <v>484</v>
      </c>
      <c r="B167" s="49" t="s">
        <v>247</v>
      </c>
      <c r="C167" s="50">
        <v>1</v>
      </c>
      <c r="D167" s="50" t="s">
        <v>69</v>
      </c>
      <c r="E167" s="114"/>
      <c r="F167" s="114"/>
      <c r="G167" s="155">
        <f t="shared" si="31"/>
        <v>0</v>
      </c>
    </row>
    <row r="168" spans="1:8" s="13" customFormat="1" ht="25.5" x14ac:dyDescent="0.2">
      <c r="A168" s="152" t="s">
        <v>485</v>
      </c>
      <c r="B168" s="49" t="s">
        <v>248</v>
      </c>
      <c r="C168" s="50">
        <v>1</v>
      </c>
      <c r="D168" s="50" t="s">
        <v>69</v>
      </c>
      <c r="E168" s="114"/>
      <c r="F168" s="114"/>
      <c r="G168" s="155">
        <f t="shared" si="31"/>
        <v>0</v>
      </c>
      <c r="H168" s="111"/>
    </row>
    <row r="169" spans="1:8" x14ac:dyDescent="0.2">
      <c r="A169" s="152" t="s">
        <v>486</v>
      </c>
      <c r="B169" s="49" t="s">
        <v>249</v>
      </c>
      <c r="C169" s="50">
        <v>1</v>
      </c>
      <c r="D169" s="50" t="s">
        <v>69</v>
      </c>
      <c r="E169" s="114"/>
      <c r="F169" s="114"/>
      <c r="G169" s="155">
        <f t="shared" ref="G169" si="32">SUMPRODUCT(E169:F169)*C169</f>
        <v>0</v>
      </c>
    </row>
    <row r="170" spans="1:8" x14ac:dyDescent="0.2">
      <c r="A170" s="152" t="s">
        <v>487</v>
      </c>
      <c r="B170" s="49" t="s">
        <v>250</v>
      </c>
      <c r="C170" s="50">
        <v>1</v>
      </c>
      <c r="D170" s="50" t="s">
        <v>69</v>
      </c>
      <c r="E170" s="114"/>
      <c r="F170" s="114"/>
      <c r="G170" s="155">
        <f t="shared" si="31"/>
        <v>0</v>
      </c>
    </row>
    <row r="171" spans="1:8" ht="51" x14ac:dyDescent="0.2">
      <c r="A171" s="152" t="s">
        <v>488</v>
      </c>
      <c r="B171" s="49" t="s">
        <v>251</v>
      </c>
      <c r="C171" s="50">
        <v>1</v>
      </c>
      <c r="D171" s="50" t="s">
        <v>69</v>
      </c>
      <c r="E171" s="100" t="s">
        <v>83</v>
      </c>
      <c r="F171" s="114"/>
      <c r="G171" s="155">
        <f t="shared" si="31"/>
        <v>0</v>
      </c>
    </row>
    <row r="172" spans="1:8" s="13" customFormat="1" x14ac:dyDescent="0.2">
      <c r="A172" s="94" t="s">
        <v>74</v>
      </c>
      <c r="B172" s="95" t="s">
        <v>252</v>
      </c>
      <c r="C172" s="55"/>
      <c r="D172" s="104"/>
      <c r="E172" s="99"/>
      <c r="F172" s="99"/>
      <c r="G172" s="155"/>
      <c r="H172" s="105">
        <f>SUM(G173:G179)</f>
        <v>0</v>
      </c>
    </row>
    <row r="173" spans="1:8" s="13" customFormat="1" ht="25.5" x14ac:dyDescent="0.2">
      <c r="A173" s="152" t="s">
        <v>75</v>
      </c>
      <c r="B173" s="49" t="s">
        <v>253</v>
      </c>
      <c r="C173" s="50">
        <v>6</v>
      </c>
      <c r="D173" s="50" t="s">
        <v>69</v>
      </c>
      <c r="E173" s="114"/>
      <c r="F173" s="114"/>
      <c r="G173" s="155">
        <f t="shared" si="31"/>
        <v>0</v>
      </c>
      <c r="H173" s="111"/>
    </row>
    <row r="174" spans="1:8" s="13" customFormat="1" ht="38.25" x14ac:dyDescent="0.2">
      <c r="A174" s="152" t="s">
        <v>76</v>
      </c>
      <c r="B174" s="49" t="s">
        <v>254</v>
      </c>
      <c r="C174" s="55">
        <v>1</v>
      </c>
      <c r="D174" s="50" t="s">
        <v>69</v>
      </c>
      <c r="E174" s="114"/>
      <c r="F174" s="114"/>
      <c r="G174" s="155">
        <f t="shared" si="31"/>
        <v>0</v>
      </c>
      <c r="H174" s="105"/>
    </row>
    <row r="175" spans="1:8" ht="25.5" x14ac:dyDescent="0.2">
      <c r="A175" s="152" t="s">
        <v>78</v>
      </c>
      <c r="B175" s="49" t="s">
        <v>490</v>
      </c>
      <c r="C175" s="50">
        <v>6</v>
      </c>
      <c r="D175" s="50" t="s">
        <v>15</v>
      </c>
      <c r="E175" s="114"/>
      <c r="F175" s="114"/>
      <c r="G175" s="155">
        <f t="shared" ref="G175:G181" si="33">SUMPRODUCT(E175:F175)*C175</f>
        <v>0</v>
      </c>
    </row>
    <row r="176" spans="1:8" s="13" customFormat="1" ht="25.5" x14ac:dyDescent="0.2">
      <c r="A176" s="152" t="s">
        <v>98</v>
      </c>
      <c r="B176" s="49" t="s">
        <v>491</v>
      </c>
      <c r="C176" s="50">
        <v>1</v>
      </c>
      <c r="D176" s="50" t="s">
        <v>69</v>
      </c>
      <c r="E176" s="114"/>
      <c r="F176" s="114"/>
      <c r="G176" s="155">
        <f t="shared" si="33"/>
        <v>0</v>
      </c>
      <c r="H176" s="111"/>
    </row>
    <row r="177" spans="1:8" x14ac:dyDescent="0.2">
      <c r="A177" s="152" t="s">
        <v>143</v>
      </c>
      <c r="B177" s="49" t="s">
        <v>492</v>
      </c>
      <c r="C177" s="50">
        <v>6</v>
      </c>
      <c r="D177" s="50" t="s">
        <v>69</v>
      </c>
      <c r="E177" s="114"/>
      <c r="F177" s="114"/>
      <c r="G177" s="155">
        <f t="shared" si="33"/>
        <v>0</v>
      </c>
    </row>
    <row r="178" spans="1:8" x14ac:dyDescent="0.2">
      <c r="A178" s="152" t="s">
        <v>196</v>
      </c>
      <c r="B178" s="49" t="s">
        <v>255</v>
      </c>
      <c r="C178" s="50">
        <v>30</v>
      </c>
      <c r="D178" s="50" t="s">
        <v>15</v>
      </c>
      <c r="E178" s="114"/>
      <c r="F178" s="114"/>
      <c r="G178" s="155">
        <f t="shared" si="33"/>
        <v>0</v>
      </c>
    </row>
    <row r="179" spans="1:8" s="13" customFormat="1" x14ac:dyDescent="0.2">
      <c r="A179" s="152" t="s">
        <v>489</v>
      </c>
      <c r="B179" s="49" t="s">
        <v>256</v>
      </c>
      <c r="C179" s="50">
        <v>14</v>
      </c>
      <c r="D179" s="50" t="s">
        <v>69</v>
      </c>
      <c r="E179" s="114"/>
      <c r="F179" s="114"/>
      <c r="G179" s="155">
        <f t="shared" ref="G179" si="34">SUMPRODUCT(E179:F179)*C179</f>
        <v>0</v>
      </c>
      <c r="H179" s="111"/>
    </row>
    <row r="180" spans="1:8" s="13" customFormat="1" x14ac:dyDescent="0.2">
      <c r="A180" s="94" t="s">
        <v>77</v>
      </c>
      <c r="B180" s="95" t="s">
        <v>257</v>
      </c>
      <c r="C180" s="55"/>
      <c r="D180" s="104"/>
      <c r="E180" s="99"/>
      <c r="F180" s="99"/>
      <c r="G180" s="155"/>
      <c r="H180" s="105">
        <f>SUM(G181:G206)</f>
        <v>0</v>
      </c>
    </row>
    <row r="181" spans="1:8" ht="25.5" x14ac:dyDescent="0.2">
      <c r="A181" s="152" t="s">
        <v>79</v>
      </c>
      <c r="B181" s="49" t="s">
        <v>479</v>
      </c>
      <c r="C181" s="50">
        <v>1000</v>
      </c>
      <c r="D181" s="50" t="s">
        <v>15</v>
      </c>
      <c r="E181" s="114"/>
      <c r="F181" s="114"/>
      <c r="G181" s="155">
        <f t="shared" si="33"/>
        <v>0</v>
      </c>
    </row>
    <row r="182" spans="1:8" x14ac:dyDescent="0.2">
      <c r="A182" s="152" t="s">
        <v>80</v>
      </c>
      <c r="B182" s="49" t="s">
        <v>258</v>
      </c>
      <c r="C182" s="50">
        <v>2500</v>
      </c>
      <c r="D182" s="50" t="s">
        <v>15</v>
      </c>
      <c r="E182" s="114"/>
      <c r="F182" s="114"/>
      <c r="G182" s="155">
        <f t="shared" ref="G182:G184" si="35">SUMPRODUCT(E182:F182)*C182</f>
        <v>0</v>
      </c>
    </row>
    <row r="183" spans="1:8" x14ac:dyDescent="0.2">
      <c r="A183" s="152" t="s">
        <v>99</v>
      </c>
      <c r="B183" s="49" t="s">
        <v>493</v>
      </c>
      <c r="C183" s="50">
        <v>36</v>
      </c>
      <c r="D183" s="50" t="s">
        <v>15</v>
      </c>
      <c r="E183" s="114"/>
      <c r="F183" s="114"/>
      <c r="G183" s="155">
        <f t="shared" si="35"/>
        <v>0</v>
      </c>
    </row>
    <row r="184" spans="1:8" s="13" customFormat="1" x14ac:dyDescent="0.2">
      <c r="A184" s="152" t="s">
        <v>274</v>
      </c>
      <c r="B184" s="49" t="s">
        <v>494</v>
      </c>
      <c r="C184" s="50">
        <v>18</v>
      </c>
      <c r="D184" s="50" t="s">
        <v>69</v>
      </c>
      <c r="E184" s="114"/>
      <c r="F184" s="114"/>
      <c r="G184" s="155">
        <f t="shared" si="35"/>
        <v>0</v>
      </c>
      <c r="H184" s="111"/>
    </row>
    <row r="185" spans="1:8" x14ac:dyDescent="0.2">
      <c r="A185" s="152" t="s">
        <v>275</v>
      </c>
      <c r="B185" s="49" t="s">
        <v>495</v>
      </c>
      <c r="C185" s="50">
        <v>18</v>
      </c>
      <c r="D185" s="50" t="s">
        <v>15</v>
      </c>
      <c r="E185" s="114"/>
      <c r="F185" s="114"/>
      <c r="G185" s="155">
        <f t="shared" ref="G185:G194" si="36">SUMPRODUCT(E185:F185)*C185</f>
        <v>0</v>
      </c>
    </row>
    <row r="186" spans="1:8" s="13" customFormat="1" x14ac:dyDescent="0.2">
      <c r="A186" s="152" t="s">
        <v>276</v>
      </c>
      <c r="B186" s="49" t="s">
        <v>259</v>
      </c>
      <c r="C186" s="50">
        <v>30</v>
      </c>
      <c r="D186" s="50" t="s">
        <v>15</v>
      </c>
      <c r="E186" s="114"/>
      <c r="F186" s="114"/>
      <c r="G186" s="155">
        <f t="shared" si="36"/>
        <v>0</v>
      </c>
      <c r="H186" s="111"/>
    </row>
    <row r="187" spans="1:8" x14ac:dyDescent="0.2">
      <c r="A187" s="152" t="s">
        <v>277</v>
      </c>
      <c r="B187" s="49" t="s">
        <v>260</v>
      </c>
      <c r="C187" s="50">
        <v>18</v>
      </c>
      <c r="D187" s="50" t="s">
        <v>69</v>
      </c>
      <c r="E187" s="114"/>
      <c r="F187" s="114"/>
      <c r="G187" s="155">
        <f t="shared" si="36"/>
        <v>0</v>
      </c>
    </row>
    <row r="188" spans="1:8" x14ac:dyDescent="0.2">
      <c r="A188" s="152" t="s">
        <v>278</v>
      </c>
      <c r="B188" s="49" t="s">
        <v>261</v>
      </c>
      <c r="C188" s="50">
        <v>10</v>
      </c>
      <c r="D188" s="50" t="s">
        <v>69</v>
      </c>
      <c r="E188" s="114"/>
      <c r="F188" s="114"/>
      <c r="G188" s="155">
        <f t="shared" si="36"/>
        <v>0</v>
      </c>
    </row>
    <row r="189" spans="1:8" s="13" customFormat="1" x14ac:dyDescent="0.2">
      <c r="A189" s="152" t="s">
        <v>279</v>
      </c>
      <c r="B189" s="49" t="s">
        <v>262</v>
      </c>
      <c r="C189" s="50">
        <v>6</v>
      </c>
      <c r="D189" s="50" t="s">
        <v>69</v>
      </c>
      <c r="E189" s="114"/>
      <c r="F189" s="114"/>
      <c r="G189" s="155">
        <f t="shared" si="36"/>
        <v>0</v>
      </c>
      <c r="H189" s="111"/>
    </row>
    <row r="190" spans="1:8" x14ac:dyDescent="0.2">
      <c r="A190" s="152" t="s">
        <v>280</v>
      </c>
      <c r="B190" s="49" t="s">
        <v>263</v>
      </c>
      <c r="C190" s="50">
        <v>10</v>
      </c>
      <c r="D190" s="50" t="s">
        <v>69</v>
      </c>
      <c r="E190" s="114"/>
      <c r="F190" s="114"/>
      <c r="G190" s="155">
        <f t="shared" si="36"/>
        <v>0</v>
      </c>
    </row>
    <row r="191" spans="1:8" ht="38.25" x14ac:dyDescent="0.2">
      <c r="A191" s="152" t="s">
        <v>281</v>
      </c>
      <c r="B191" s="49" t="s">
        <v>496</v>
      </c>
      <c r="C191" s="50">
        <v>41</v>
      </c>
      <c r="D191" s="50" t="s">
        <v>69</v>
      </c>
      <c r="E191" s="114"/>
      <c r="F191" s="114"/>
      <c r="G191" s="155">
        <f t="shared" si="36"/>
        <v>0</v>
      </c>
    </row>
    <row r="192" spans="1:8" ht="38.25" x14ac:dyDescent="0.2">
      <c r="A192" s="152" t="s">
        <v>282</v>
      </c>
      <c r="B192" s="49" t="s">
        <v>264</v>
      </c>
      <c r="C192" s="50">
        <v>20</v>
      </c>
      <c r="D192" s="50" t="s">
        <v>69</v>
      </c>
      <c r="E192" s="114"/>
      <c r="F192" s="114"/>
      <c r="G192" s="155">
        <f t="shared" si="36"/>
        <v>0</v>
      </c>
    </row>
    <row r="193" spans="1:8" s="13" customFormat="1" ht="51" x14ac:dyDescent="0.2">
      <c r="A193" s="152" t="s">
        <v>283</v>
      </c>
      <c r="B193" s="49" t="s">
        <v>265</v>
      </c>
      <c r="C193" s="50">
        <v>10</v>
      </c>
      <c r="D193" s="50" t="s">
        <v>69</v>
      </c>
      <c r="E193" s="114"/>
      <c r="F193" s="114"/>
      <c r="G193" s="155">
        <f t="shared" si="36"/>
        <v>0</v>
      </c>
      <c r="H193" s="111"/>
    </row>
    <row r="194" spans="1:8" ht="38.25" x14ac:dyDescent="0.2">
      <c r="A194" s="152" t="s">
        <v>284</v>
      </c>
      <c r="B194" s="49" t="s">
        <v>266</v>
      </c>
      <c r="C194" s="50">
        <v>5</v>
      </c>
      <c r="D194" s="50" t="s">
        <v>69</v>
      </c>
      <c r="E194" s="114"/>
      <c r="F194" s="114"/>
      <c r="G194" s="155">
        <f t="shared" si="36"/>
        <v>0</v>
      </c>
    </row>
    <row r="195" spans="1:8" ht="38.25" x14ac:dyDescent="0.2">
      <c r="A195" s="152" t="s">
        <v>285</v>
      </c>
      <c r="B195" s="49" t="s">
        <v>497</v>
      </c>
      <c r="C195" s="50">
        <v>10</v>
      </c>
      <c r="D195" s="50" t="s">
        <v>69</v>
      </c>
      <c r="E195" s="114"/>
      <c r="F195" s="114"/>
      <c r="G195" s="155">
        <f t="shared" ref="G195:G203" si="37">SUMPRODUCT(E195:F195)*C195</f>
        <v>0</v>
      </c>
    </row>
    <row r="196" spans="1:8" x14ac:dyDescent="0.2">
      <c r="A196" s="152" t="s">
        <v>286</v>
      </c>
      <c r="B196" s="49" t="s">
        <v>267</v>
      </c>
      <c r="C196" s="50">
        <v>18</v>
      </c>
      <c r="D196" s="50" t="s">
        <v>69</v>
      </c>
      <c r="E196" s="114"/>
      <c r="F196" s="114"/>
      <c r="G196" s="155">
        <f t="shared" si="37"/>
        <v>0</v>
      </c>
    </row>
    <row r="197" spans="1:8" s="13" customFormat="1" x14ac:dyDescent="0.2">
      <c r="A197" s="152" t="s">
        <v>287</v>
      </c>
      <c r="B197" s="49" t="s">
        <v>268</v>
      </c>
      <c r="C197" s="50">
        <v>18</v>
      </c>
      <c r="D197" s="50" t="s">
        <v>69</v>
      </c>
      <c r="E197" s="114"/>
      <c r="F197" s="114"/>
      <c r="G197" s="155">
        <f t="shared" si="37"/>
        <v>0</v>
      </c>
      <c r="H197" s="111"/>
    </row>
    <row r="198" spans="1:8" x14ac:dyDescent="0.2">
      <c r="A198" s="152" t="s">
        <v>288</v>
      </c>
      <c r="B198" s="49" t="s">
        <v>269</v>
      </c>
      <c r="C198" s="50">
        <v>54</v>
      </c>
      <c r="D198" s="50" t="s">
        <v>15</v>
      </c>
      <c r="E198" s="114"/>
      <c r="F198" s="114"/>
      <c r="G198" s="155">
        <f t="shared" si="37"/>
        <v>0</v>
      </c>
    </row>
    <row r="199" spans="1:8" x14ac:dyDescent="0.2">
      <c r="A199" s="152" t="s">
        <v>289</v>
      </c>
      <c r="B199" s="49" t="s">
        <v>270</v>
      </c>
      <c r="C199" s="50">
        <v>18</v>
      </c>
      <c r="D199" s="50" t="s">
        <v>69</v>
      </c>
      <c r="E199" s="114"/>
      <c r="F199" s="114"/>
      <c r="G199" s="155">
        <f t="shared" si="37"/>
        <v>0</v>
      </c>
    </row>
    <row r="200" spans="1:8" s="13" customFormat="1" x14ac:dyDescent="0.2">
      <c r="A200" s="152" t="s">
        <v>290</v>
      </c>
      <c r="B200" s="49" t="s">
        <v>271</v>
      </c>
      <c r="C200" s="50">
        <v>30</v>
      </c>
      <c r="D200" s="50" t="s">
        <v>15</v>
      </c>
      <c r="E200" s="114"/>
      <c r="F200" s="114"/>
      <c r="G200" s="155">
        <f t="shared" si="37"/>
        <v>0</v>
      </c>
      <c r="H200" s="111"/>
    </row>
    <row r="201" spans="1:8" x14ac:dyDescent="0.2">
      <c r="A201" s="152" t="s">
        <v>291</v>
      </c>
      <c r="B201" s="49" t="s">
        <v>272</v>
      </c>
      <c r="C201" s="50">
        <v>14</v>
      </c>
      <c r="D201" s="50" t="s">
        <v>69</v>
      </c>
      <c r="E201" s="114"/>
      <c r="F201" s="114"/>
      <c r="G201" s="155">
        <f t="shared" si="37"/>
        <v>0</v>
      </c>
    </row>
    <row r="202" spans="1:8" x14ac:dyDescent="0.2">
      <c r="A202" s="152" t="s">
        <v>292</v>
      </c>
      <c r="B202" s="49" t="s">
        <v>273</v>
      </c>
      <c r="C202" s="50">
        <v>30</v>
      </c>
      <c r="D202" s="50" t="s">
        <v>15</v>
      </c>
      <c r="E202" s="114"/>
      <c r="F202" s="114"/>
      <c r="G202" s="155">
        <f t="shared" si="37"/>
        <v>0</v>
      </c>
    </row>
    <row r="203" spans="1:8" s="13" customFormat="1" x14ac:dyDescent="0.2">
      <c r="A203" s="152" t="s">
        <v>293</v>
      </c>
      <c r="B203" s="49" t="s">
        <v>498</v>
      </c>
      <c r="C203" s="50">
        <v>2</v>
      </c>
      <c r="D203" s="50" t="s">
        <v>15</v>
      </c>
      <c r="E203" s="114"/>
      <c r="F203" s="114"/>
      <c r="G203" s="155">
        <f t="shared" si="37"/>
        <v>0</v>
      </c>
      <c r="H203" s="111"/>
    </row>
    <row r="204" spans="1:8" ht="25.5" x14ac:dyDescent="0.2">
      <c r="A204" s="152" t="s">
        <v>294</v>
      </c>
      <c r="B204" s="49" t="s">
        <v>499</v>
      </c>
      <c r="C204" s="50">
        <v>1</v>
      </c>
      <c r="D204" s="50" t="s">
        <v>69</v>
      </c>
      <c r="E204" s="114"/>
      <c r="F204" s="114"/>
      <c r="G204" s="155">
        <f t="shared" ref="G204:G212" si="38">SUMPRODUCT(E204:F204)*C204</f>
        <v>0</v>
      </c>
    </row>
    <row r="205" spans="1:8" s="13" customFormat="1" x14ac:dyDescent="0.2">
      <c r="A205" s="152" t="s">
        <v>295</v>
      </c>
      <c r="B205" s="49" t="s">
        <v>500</v>
      </c>
      <c r="C205" s="50">
        <v>1</v>
      </c>
      <c r="D205" s="50" t="s">
        <v>69</v>
      </c>
      <c r="E205" s="114"/>
      <c r="F205" s="114"/>
      <c r="G205" s="155">
        <f t="shared" si="38"/>
        <v>0</v>
      </c>
      <c r="H205" s="111"/>
    </row>
    <row r="206" spans="1:8" x14ac:dyDescent="0.2">
      <c r="A206" s="152" t="s">
        <v>296</v>
      </c>
      <c r="B206" s="49" t="s">
        <v>492</v>
      </c>
      <c r="C206" s="50">
        <v>1</v>
      </c>
      <c r="D206" s="50" t="s">
        <v>69</v>
      </c>
      <c r="E206" s="114"/>
      <c r="F206" s="114"/>
      <c r="G206" s="155">
        <f t="shared" si="38"/>
        <v>0</v>
      </c>
    </row>
    <row r="207" spans="1:8" s="13" customFormat="1" x14ac:dyDescent="0.2">
      <c r="A207" s="94" t="s">
        <v>81</v>
      </c>
      <c r="B207" s="95" t="s">
        <v>297</v>
      </c>
      <c r="C207" s="55"/>
      <c r="D207" s="104"/>
      <c r="E207" s="99"/>
      <c r="F207" s="99"/>
      <c r="G207" s="155"/>
      <c r="H207" s="105">
        <f>SUM(G208:G220)</f>
        <v>0</v>
      </c>
    </row>
    <row r="208" spans="1:8" s="13" customFormat="1" x14ac:dyDescent="0.2">
      <c r="A208" s="152" t="s">
        <v>34</v>
      </c>
      <c r="B208" s="49" t="s">
        <v>258</v>
      </c>
      <c r="C208" s="50">
        <v>100</v>
      </c>
      <c r="D208" s="50" t="s">
        <v>15</v>
      </c>
      <c r="E208" s="114"/>
      <c r="F208" s="114"/>
      <c r="G208" s="155">
        <f t="shared" si="38"/>
        <v>0</v>
      </c>
      <c r="H208" s="111"/>
    </row>
    <row r="209" spans="1:8" ht="25.5" x14ac:dyDescent="0.2">
      <c r="A209" s="152" t="s">
        <v>36</v>
      </c>
      <c r="B209" s="49" t="s">
        <v>479</v>
      </c>
      <c r="C209" s="50">
        <v>200</v>
      </c>
      <c r="D209" s="50" t="s">
        <v>15</v>
      </c>
      <c r="E209" s="114"/>
      <c r="F209" s="114"/>
      <c r="G209" s="155">
        <f t="shared" si="38"/>
        <v>0</v>
      </c>
    </row>
    <row r="210" spans="1:8" x14ac:dyDescent="0.2">
      <c r="A210" s="152" t="s">
        <v>38</v>
      </c>
      <c r="B210" s="49" t="s">
        <v>501</v>
      </c>
      <c r="C210" s="50">
        <v>4</v>
      </c>
      <c r="D210" s="50" t="s">
        <v>15</v>
      </c>
      <c r="E210" s="114"/>
      <c r="F210" s="114"/>
      <c r="G210" s="155">
        <f t="shared" si="38"/>
        <v>0</v>
      </c>
    </row>
    <row r="211" spans="1:8" s="13" customFormat="1" ht="25.5" x14ac:dyDescent="0.2">
      <c r="A211" s="152" t="s">
        <v>40</v>
      </c>
      <c r="B211" s="49" t="s">
        <v>502</v>
      </c>
      <c r="C211" s="50">
        <v>2</v>
      </c>
      <c r="D211" s="50" t="s">
        <v>69</v>
      </c>
      <c r="E211" s="114"/>
      <c r="F211" s="114"/>
      <c r="G211" s="155">
        <f t="shared" si="38"/>
        <v>0</v>
      </c>
      <c r="H211" s="111"/>
    </row>
    <row r="212" spans="1:8" s="13" customFormat="1" ht="25.5" x14ac:dyDescent="0.2">
      <c r="A212" s="152" t="s">
        <v>197</v>
      </c>
      <c r="B212" s="49" t="s">
        <v>503</v>
      </c>
      <c r="C212" s="50">
        <v>2</v>
      </c>
      <c r="D212" s="50" t="s">
        <v>69</v>
      </c>
      <c r="E212" s="114"/>
      <c r="F212" s="114"/>
      <c r="G212" s="155">
        <f t="shared" si="38"/>
        <v>0</v>
      </c>
      <c r="H212" s="111"/>
    </row>
    <row r="213" spans="1:8" x14ac:dyDescent="0.2">
      <c r="A213" s="152" t="s">
        <v>198</v>
      </c>
      <c r="B213" s="49" t="s">
        <v>500</v>
      </c>
      <c r="C213" s="50">
        <v>3</v>
      </c>
      <c r="D213" s="50" t="s">
        <v>69</v>
      </c>
      <c r="E213" s="114"/>
      <c r="F213" s="114"/>
      <c r="G213" s="155">
        <f t="shared" ref="G213:G219" si="39">SUMPRODUCT(E213:F213)*C213</f>
        <v>0</v>
      </c>
    </row>
    <row r="214" spans="1:8" s="13" customFormat="1" x14ac:dyDescent="0.2">
      <c r="A214" s="152" t="s">
        <v>199</v>
      </c>
      <c r="B214" s="49" t="s">
        <v>492</v>
      </c>
      <c r="C214" s="50">
        <v>3</v>
      </c>
      <c r="D214" s="50" t="s">
        <v>69</v>
      </c>
      <c r="E214" s="114"/>
      <c r="F214" s="114"/>
      <c r="G214" s="155">
        <f t="shared" si="39"/>
        <v>0</v>
      </c>
      <c r="H214" s="111"/>
    </row>
    <row r="215" spans="1:8" x14ac:dyDescent="0.2">
      <c r="A215" s="152" t="s">
        <v>200</v>
      </c>
      <c r="B215" s="49" t="s">
        <v>255</v>
      </c>
      <c r="C215" s="50">
        <v>60</v>
      </c>
      <c r="D215" s="50" t="s">
        <v>15</v>
      </c>
      <c r="E215" s="114"/>
      <c r="F215" s="114"/>
      <c r="G215" s="155">
        <f t="shared" si="39"/>
        <v>0</v>
      </c>
    </row>
    <row r="216" spans="1:8" x14ac:dyDescent="0.2">
      <c r="A216" s="152" t="s">
        <v>201</v>
      </c>
      <c r="B216" s="49" t="s">
        <v>256</v>
      </c>
      <c r="C216" s="50">
        <v>25</v>
      </c>
      <c r="D216" s="50" t="s">
        <v>69</v>
      </c>
      <c r="E216" s="114"/>
      <c r="F216" s="114"/>
      <c r="G216" s="155">
        <f t="shared" si="39"/>
        <v>0</v>
      </c>
    </row>
    <row r="217" spans="1:8" s="13" customFormat="1" x14ac:dyDescent="0.2">
      <c r="A217" s="152" t="s">
        <v>202</v>
      </c>
      <c r="B217" s="49" t="s">
        <v>298</v>
      </c>
      <c r="C217" s="50">
        <v>2</v>
      </c>
      <c r="D217" s="50" t="s">
        <v>69</v>
      </c>
      <c r="E217" s="114"/>
      <c r="F217" s="100" t="s">
        <v>242</v>
      </c>
      <c r="G217" s="155">
        <f t="shared" si="39"/>
        <v>0</v>
      </c>
      <c r="H217" s="111"/>
    </row>
    <row r="218" spans="1:8" x14ac:dyDescent="0.2">
      <c r="A218" s="152" t="s">
        <v>302</v>
      </c>
      <c r="B218" s="49" t="s">
        <v>299</v>
      </c>
      <c r="C218" s="50">
        <v>2</v>
      </c>
      <c r="D218" s="50" t="s">
        <v>69</v>
      </c>
      <c r="E218" s="114"/>
      <c r="F218" s="114"/>
      <c r="G218" s="155">
        <f t="shared" si="39"/>
        <v>0</v>
      </c>
    </row>
    <row r="219" spans="1:8" x14ac:dyDescent="0.2">
      <c r="A219" s="152" t="s">
        <v>303</v>
      </c>
      <c r="B219" s="49" t="s">
        <v>300</v>
      </c>
      <c r="C219" s="50">
        <v>2</v>
      </c>
      <c r="D219" s="50" t="s">
        <v>69</v>
      </c>
      <c r="E219" s="114"/>
      <c r="F219" s="114"/>
      <c r="G219" s="155">
        <f t="shared" si="39"/>
        <v>0</v>
      </c>
    </row>
    <row r="220" spans="1:8" ht="25.5" x14ac:dyDescent="0.2">
      <c r="A220" s="152" t="s">
        <v>304</v>
      </c>
      <c r="B220" s="49" t="s">
        <v>301</v>
      </c>
      <c r="C220" s="50">
        <v>4</v>
      </c>
      <c r="D220" s="50" t="s">
        <v>69</v>
      </c>
      <c r="E220" s="114"/>
      <c r="F220" s="114"/>
      <c r="G220" s="155">
        <f t="shared" ref="G220:G222" si="40">SUMPRODUCT(E220:F220)*C220</f>
        <v>0</v>
      </c>
    </row>
    <row r="221" spans="1:8" s="13" customFormat="1" x14ac:dyDescent="0.2">
      <c r="A221" s="94" t="s">
        <v>84</v>
      </c>
      <c r="B221" s="95" t="s">
        <v>325</v>
      </c>
      <c r="C221" s="55"/>
      <c r="D221" s="104"/>
      <c r="E221" s="99"/>
      <c r="F221" s="99"/>
      <c r="G221" s="155"/>
      <c r="H221" s="105">
        <f>SUM(G222:G249)</f>
        <v>0</v>
      </c>
    </row>
    <row r="222" spans="1:8" s="13" customFormat="1" x14ac:dyDescent="0.2">
      <c r="A222" s="152" t="s">
        <v>88</v>
      </c>
      <c r="B222" s="49" t="s">
        <v>258</v>
      </c>
      <c r="C222" s="50">
        <v>100</v>
      </c>
      <c r="D222" s="50" t="s">
        <v>15</v>
      </c>
      <c r="E222" s="114"/>
      <c r="F222" s="114"/>
      <c r="G222" s="155">
        <f t="shared" si="40"/>
        <v>0</v>
      </c>
      <c r="H222" s="111"/>
    </row>
    <row r="223" spans="1:8" ht="25.5" x14ac:dyDescent="0.2">
      <c r="A223" s="152" t="s">
        <v>131</v>
      </c>
      <c r="B223" s="49" t="s">
        <v>479</v>
      </c>
      <c r="C223" s="50">
        <v>100</v>
      </c>
      <c r="D223" s="50" t="s">
        <v>15</v>
      </c>
      <c r="E223" s="114"/>
      <c r="F223" s="114"/>
      <c r="G223" s="155">
        <f t="shared" ref="G223:G232" si="41">SUMPRODUCT(E223:F223)*C223</f>
        <v>0</v>
      </c>
    </row>
    <row r="224" spans="1:8" s="13" customFormat="1" ht="38.25" x14ac:dyDescent="0.2">
      <c r="A224" s="152" t="s">
        <v>136</v>
      </c>
      <c r="B224" s="49" t="s">
        <v>305</v>
      </c>
      <c r="C224" s="50">
        <v>4</v>
      </c>
      <c r="D224" s="50" t="s">
        <v>69</v>
      </c>
      <c r="E224" s="114"/>
      <c r="F224" s="114"/>
      <c r="G224" s="155">
        <f t="shared" si="41"/>
        <v>0</v>
      </c>
      <c r="H224" s="111"/>
    </row>
    <row r="225" spans="1:8" x14ac:dyDescent="0.2">
      <c r="A225" s="152" t="s">
        <v>326</v>
      </c>
      <c r="B225" s="49" t="s">
        <v>306</v>
      </c>
      <c r="C225" s="50">
        <v>6</v>
      </c>
      <c r="D225" s="50" t="s">
        <v>15</v>
      </c>
      <c r="E225" s="114"/>
      <c r="F225" s="114"/>
      <c r="G225" s="155">
        <f t="shared" si="41"/>
        <v>0</v>
      </c>
    </row>
    <row r="226" spans="1:8" x14ac:dyDescent="0.2">
      <c r="A226" s="152" t="s">
        <v>327</v>
      </c>
      <c r="B226" s="49" t="s">
        <v>307</v>
      </c>
      <c r="C226" s="50">
        <v>2</v>
      </c>
      <c r="D226" s="50" t="s">
        <v>69</v>
      </c>
      <c r="E226" s="114"/>
      <c r="F226" s="114"/>
      <c r="G226" s="155">
        <f t="shared" si="41"/>
        <v>0</v>
      </c>
    </row>
    <row r="227" spans="1:8" s="13" customFormat="1" x14ac:dyDescent="0.2">
      <c r="A227" s="152" t="s">
        <v>328</v>
      </c>
      <c r="B227" s="49" t="s">
        <v>308</v>
      </c>
      <c r="C227" s="50">
        <v>2</v>
      </c>
      <c r="D227" s="50" t="s">
        <v>69</v>
      </c>
      <c r="E227" s="114"/>
      <c r="F227" s="114"/>
      <c r="G227" s="155">
        <f t="shared" si="41"/>
        <v>0</v>
      </c>
      <c r="H227" s="111"/>
    </row>
    <row r="228" spans="1:8" x14ac:dyDescent="0.2">
      <c r="A228" s="152" t="s">
        <v>329</v>
      </c>
      <c r="B228" s="49" t="s">
        <v>309</v>
      </c>
      <c r="C228" s="50">
        <v>2</v>
      </c>
      <c r="D228" s="50" t="s">
        <v>69</v>
      </c>
      <c r="E228" s="114"/>
      <c r="F228" s="114"/>
      <c r="G228" s="155">
        <f t="shared" si="41"/>
        <v>0</v>
      </c>
    </row>
    <row r="229" spans="1:8" x14ac:dyDescent="0.2">
      <c r="A229" s="152" t="s">
        <v>330</v>
      </c>
      <c r="B229" s="49" t="s">
        <v>310</v>
      </c>
      <c r="C229" s="50">
        <v>2</v>
      </c>
      <c r="D229" s="50" t="s">
        <v>69</v>
      </c>
      <c r="E229" s="114"/>
      <c r="F229" s="114"/>
      <c r="G229" s="155">
        <f t="shared" si="41"/>
        <v>0</v>
      </c>
    </row>
    <row r="230" spans="1:8" x14ac:dyDescent="0.2">
      <c r="A230" s="152" t="s">
        <v>331</v>
      </c>
      <c r="B230" s="49" t="s">
        <v>259</v>
      </c>
      <c r="C230" s="50">
        <v>6</v>
      </c>
      <c r="D230" s="50" t="s">
        <v>15</v>
      </c>
      <c r="E230" s="114"/>
      <c r="F230" s="114"/>
      <c r="G230" s="155">
        <f t="shared" si="41"/>
        <v>0</v>
      </c>
    </row>
    <row r="231" spans="1:8" s="13" customFormat="1" x14ac:dyDescent="0.2">
      <c r="A231" s="152" t="s">
        <v>332</v>
      </c>
      <c r="B231" s="49" t="s">
        <v>260</v>
      </c>
      <c r="C231" s="50">
        <v>4</v>
      </c>
      <c r="D231" s="50" t="s">
        <v>69</v>
      </c>
      <c r="E231" s="114"/>
      <c r="F231" s="114"/>
      <c r="G231" s="155">
        <f t="shared" si="41"/>
        <v>0</v>
      </c>
      <c r="H231" s="111"/>
    </row>
    <row r="232" spans="1:8" x14ac:dyDescent="0.2">
      <c r="A232" s="152" t="s">
        <v>333</v>
      </c>
      <c r="B232" s="49" t="s">
        <v>311</v>
      </c>
      <c r="C232" s="50">
        <v>2</v>
      </c>
      <c r="D232" s="50" t="s">
        <v>69</v>
      </c>
      <c r="E232" s="114"/>
      <c r="F232" s="114"/>
      <c r="G232" s="155">
        <f t="shared" si="41"/>
        <v>0</v>
      </c>
    </row>
    <row r="233" spans="1:8" x14ac:dyDescent="0.2">
      <c r="A233" s="152" t="s">
        <v>334</v>
      </c>
      <c r="B233" s="49" t="s">
        <v>263</v>
      </c>
      <c r="C233" s="50">
        <v>2</v>
      </c>
      <c r="D233" s="50" t="s">
        <v>69</v>
      </c>
      <c r="E233" s="114"/>
      <c r="F233" s="114"/>
      <c r="G233" s="155">
        <f t="shared" ref="G233:G294" si="42">SUMPRODUCT(E233:F233)*C233</f>
        <v>0</v>
      </c>
    </row>
    <row r="234" spans="1:8" x14ac:dyDescent="0.2">
      <c r="A234" s="152" t="s">
        <v>335</v>
      </c>
      <c r="B234" s="49" t="s">
        <v>312</v>
      </c>
      <c r="C234" s="50">
        <v>1</v>
      </c>
      <c r="D234" s="50" t="s">
        <v>69</v>
      </c>
      <c r="E234" s="114"/>
      <c r="F234" s="114"/>
      <c r="G234" s="155">
        <f t="shared" si="42"/>
        <v>0</v>
      </c>
    </row>
    <row r="235" spans="1:8" s="13" customFormat="1" ht="25.5" x14ac:dyDescent="0.2">
      <c r="A235" s="152" t="s">
        <v>336</v>
      </c>
      <c r="B235" s="49" t="s">
        <v>504</v>
      </c>
      <c r="C235" s="50">
        <v>3</v>
      </c>
      <c r="D235" s="50" t="s">
        <v>69</v>
      </c>
      <c r="E235" s="114"/>
      <c r="F235" s="114"/>
      <c r="G235" s="155">
        <f t="shared" si="42"/>
        <v>0</v>
      </c>
      <c r="H235" s="111"/>
    </row>
    <row r="236" spans="1:8" ht="25.5" x14ac:dyDescent="0.2">
      <c r="A236" s="152" t="s">
        <v>337</v>
      </c>
      <c r="B236" s="49" t="s">
        <v>301</v>
      </c>
      <c r="C236" s="50">
        <v>70</v>
      </c>
      <c r="D236" s="50" t="s">
        <v>69</v>
      </c>
      <c r="E236" s="114"/>
      <c r="F236" s="114"/>
      <c r="G236" s="155">
        <f t="shared" si="42"/>
        <v>0</v>
      </c>
    </row>
    <row r="237" spans="1:8" x14ac:dyDescent="0.2">
      <c r="A237" s="152" t="s">
        <v>338</v>
      </c>
      <c r="B237" s="49" t="s">
        <v>313</v>
      </c>
      <c r="C237" s="50">
        <v>1</v>
      </c>
      <c r="D237" s="50" t="s">
        <v>69</v>
      </c>
      <c r="E237" s="100" t="s">
        <v>83</v>
      </c>
      <c r="F237" s="114"/>
      <c r="G237" s="155">
        <f t="shared" si="42"/>
        <v>0</v>
      </c>
    </row>
    <row r="238" spans="1:8" s="13" customFormat="1" x14ac:dyDescent="0.2">
      <c r="A238" s="152" t="s">
        <v>339</v>
      </c>
      <c r="B238" s="49" t="s">
        <v>314</v>
      </c>
      <c r="C238" s="50">
        <v>4</v>
      </c>
      <c r="D238" s="50" t="s">
        <v>69</v>
      </c>
      <c r="E238" s="114"/>
      <c r="F238" s="114"/>
      <c r="G238" s="155">
        <f t="shared" si="42"/>
        <v>0</v>
      </c>
      <c r="H238" s="111"/>
    </row>
    <row r="239" spans="1:8" ht="38.25" x14ac:dyDescent="0.2">
      <c r="A239" s="152" t="s">
        <v>340</v>
      </c>
      <c r="B239" s="49" t="s">
        <v>315</v>
      </c>
      <c r="C239" s="50">
        <v>1</v>
      </c>
      <c r="D239" s="50" t="s">
        <v>69</v>
      </c>
      <c r="E239" s="114"/>
      <c r="F239" s="114"/>
      <c r="G239" s="155">
        <f t="shared" si="42"/>
        <v>0</v>
      </c>
    </row>
    <row r="240" spans="1:8" ht="38.25" x14ac:dyDescent="0.2">
      <c r="A240" s="152" t="s">
        <v>341</v>
      </c>
      <c r="B240" s="49" t="s">
        <v>316</v>
      </c>
      <c r="C240" s="50">
        <v>1</v>
      </c>
      <c r="D240" s="50" t="s">
        <v>69</v>
      </c>
      <c r="E240" s="114"/>
      <c r="F240" s="114"/>
      <c r="G240" s="155">
        <f t="shared" si="42"/>
        <v>0</v>
      </c>
    </row>
    <row r="241" spans="1:8" s="13" customFormat="1" x14ac:dyDescent="0.2">
      <c r="A241" s="152" t="s">
        <v>342</v>
      </c>
      <c r="B241" s="49" t="s">
        <v>317</v>
      </c>
      <c r="C241" s="50">
        <v>1</v>
      </c>
      <c r="D241" s="50" t="s">
        <v>69</v>
      </c>
      <c r="E241" s="114"/>
      <c r="F241" s="114"/>
      <c r="G241" s="155">
        <f t="shared" si="42"/>
        <v>0</v>
      </c>
      <c r="H241" s="111"/>
    </row>
    <row r="242" spans="1:8" ht="25.5" x14ac:dyDescent="0.2">
      <c r="A242" s="152" t="s">
        <v>343</v>
      </c>
      <c r="B242" s="49" t="s">
        <v>505</v>
      </c>
      <c r="C242" s="50">
        <v>1</v>
      </c>
      <c r="D242" s="50" t="s">
        <v>69</v>
      </c>
      <c r="E242" s="114"/>
      <c r="F242" s="114"/>
      <c r="G242" s="155">
        <f t="shared" si="42"/>
        <v>0</v>
      </c>
    </row>
    <row r="243" spans="1:8" s="13" customFormat="1" x14ac:dyDescent="0.2">
      <c r="A243" s="152" t="s">
        <v>344</v>
      </c>
      <c r="B243" s="49" t="s">
        <v>318</v>
      </c>
      <c r="C243" s="50">
        <v>20</v>
      </c>
      <c r="D243" s="50" t="s">
        <v>15</v>
      </c>
      <c r="E243" s="114"/>
      <c r="F243" s="114"/>
      <c r="G243" s="155">
        <f t="shared" si="42"/>
        <v>0</v>
      </c>
      <c r="H243" s="111"/>
    </row>
    <row r="244" spans="1:8" x14ac:dyDescent="0.2">
      <c r="A244" s="152" t="s">
        <v>345</v>
      </c>
      <c r="B244" s="49" t="s">
        <v>319</v>
      </c>
      <c r="C244" s="50">
        <v>2</v>
      </c>
      <c r="D244" s="50" t="s">
        <v>69</v>
      </c>
      <c r="E244" s="114"/>
      <c r="F244" s="114"/>
      <c r="G244" s="155">
        <f t="shared" si="42"/>
        <v>0</v>
      </c>
    </row>
    <row r="245" spans="1:8" x14ac:dyDescent="0.2">
      <c r="A245" s="152" t="s">
        <v>346</v>
      </c>
      <c r="B245" s="49" t="s">
        <v>320</v>
      </c>
      <c r="C245" s="50">
        <v>40</v>
      </c>
      <c r="D245" s="50" t="s">
        <v>69</v>
      </c>
      <c r="E245" s="114"/>
      <c r="F245" s="100" t="s">
        <v>83</v>
      </c>
      <c r="G245" s="155">
        <f t="shared" si="42"/>
        <v>0</v>
      </c>
    </row>
    <row r="246" spans="1:8" s="13" customFormat="1" x14ac:dyDescent="0.2">
      <c r="A246" s="152" t="s">
        <v>347</v>
      </c>
      <c r="B246" s="49" t="s">
        <v>321</v>
      </c>
      <c r="C246" s="50">
        <v>30</v>
      </c>
      <c r="D246" s="50" t="s">
        <v>69</v>
      </c>
      <c r="E246" s="114"/>
      <c r="F246" s="100" t="s">
        <v>83</v>
      </c>
      <c r="G246" s="155">
        <f t="shared" si="42"/>
        <v>0</v>
      </c>
      <c r="H246" s="111"/>
    </row>
    <row r="247" spans="1:8" ht="25.5" x14ac:dyDescent="0.2">
      <c r="A247" s="152" t="s">
        <v>348</v>
      </c>
      <c r="B247" s="49" t="s">
        <v>322</v>
      </c>
      <c r="C247" s="50">
        <v>6</v>
      </c>
      <c r="D247" s="50" t="s">
        <v>69</v>
      </c>
      <c r="E247" s="114"/>
      <c r="F247" s="100" t="s">
        <v>83</v>
      </c>
      <c r="G247" s="155">
        <f t="shared" si="42"/>
        <v>0</v>
      </c>
    </row>
    <row r="248" spans="1:8" ht="25.5" x14ac:dyDescent="0.2">
      <c r="A248" s="152" t="s">
        <v>349</v>
      </c>
      <c r="B248" s="49" t="s">
        <v>323</v>
      </c>
      <c r="C248" s="50">
        <v>1</v>
      </c>
      <c r="D248" s="50" t="s">
        <v>69</v>
      </c>
      <c r="E248" s="114"/>
      <c r="F248" s="114"/>
      <c r="G248" s="155">
        <f t="shared" si="42"/>
        <v>0</v>
      </c>
    </row>
    <row r="249" spans="1:8" s="13" customFormat="1" ht="25.5" x14ac:dyDescent="0.2">
      <c r="A249" s="152" t="s">
        <v>350</v>
      </c>
      <c r="B249" s="49" t="s">
        <v>324</v>
      </c>
      <c r="C249" s="50">
        <v>1</v>
      </c>
      <c r="D249" s="50" t="s">
        <v>69</v>
      </c>
      <c r="E249" s="114"/>
      <c r="F249" s="114"/>
      <c r="G249" s="155">
        <f t="shared" ref="G249" si="43">SUMPRODUCT(E249:F249)*C249</f>
        <v>0</v>
      </c>
      <c r="H249" s="111"/>
    </row>
    <row r="250" spans="1:8" s="13" customFormat="1" x14ac:dyDescent="0.2">
      <c r="A250" s="94" t="s">
        <v>85</v>
      </c>
      <c r="B250" s="95" t="s">
        <v>408</v>
      </c>
      <c r="C250" s="55"/>
      <c r="D250" s="104"/>
      <c r="E250" s="99"/>
      <c r="F250" s="99"/>
      <c r="G250" s="155"/>
      <c r="H250" s="105">
        <f>SUM(G251:G257)</f>
        <v>0</v>
      </c>
    </row>
    <row r="251" spans="1:8" x14ac:dyDescent="0.2">
      <c r="A251" s="152" t="s">
        <v>89</v>
      </c>
      <c r="B251" s="49" t="s">
        <v>258</v>
      </c>
      <c r="C251" s="50">
        <v>100</v>
      </c>
      <c r="D251" s="50" t="s">
        <v>15</v>
      </c>
      <c r="E251" s="114"/>
      <c r="F251" s="114"/>
      <c r="G251" s="155">
        <f t="shared" si="42"/>
        <v>0</v>
      </c>
    </row>
    <row r="252" spans="1:8" s="13" customFormat="1" ht="25.5" x14ac:dyDescent="0.2">
      <c r="A252" s="152" t="s">
        <v>90</v>
      </c>
      <c r="B252" s="49" t="s">
        <v>351</v>
      </c>
      <c r="C252" s="50">
        <v>1</v>
      </c>
      <c r="D252" s="50" t="s">
        <v>15</v>
      </c>
      <c r="E252" s="114"/>
      <c r="F252" s="114"/>
      <c r="G252" s="155">
        <f t="shared" ref="G252:G270" si="44">SUMPRODUCT(E252:F252)*C252</f>
        <v>0</v>
      </c>
      <c r="H252" s="111"/>
    </row>
    <row r="253" spans="1:8" ht="25.5" x14ac:dyDescent="0.2">
      <c r="A253" s="152" t="s">
        <v>144</v>
      </c>
      <c r="B253" s="49" t="s">
        <v>352</v>
      </c>
      <c r="C253" s="50">
        <v>1</v>
      </c>
      <c r="D253" s="50" t="s">
        <v>15</v>
      </c>
      <c r="E253" s="114"/>
      <c r="F253" s="114"/>
      <c r="G253" s="155">
        <f t="shared" si="44"/>
        <v>0</v>
      </c>
    </row>
    <row r="254" spans="1:8" ht="25.5" x14ac:dyDescent="0.2">
      <c r="A254" s="152" t="s">
        <v>145</v>
      </c>
      <c r="B254" s="49" t="s">
        <v>506</v>
      </c>
      <c r="C254" s="50">
        <v>2</v>
      </c>
      <c r="D254" s="50" t="s">
        <v>15</v>
      </c>
      <c r="E254" s="114"/>
      <c r="F254" s="114"/>
      <c r="G254" s="155">
        <f t="shared" si="44"/>
        <v>0</v>
      </c>
    </row>
    <row r="255" spans="1:8" s="13" customFormat="1" ht="25.5" x14ac:dyDescent="0.2">
      <c r="A255" s="152" t="s">
        <v>146</v>
      </c>
      <c r="B255" s="49" t="s">
        <v>353</v>
      </c>
      <c r="C255" s="50">
        <v>1</v>
      </c>
      <c r="D255" s="50" t="s">
        <v>69</v>
      </c>
      <c r="E255" s="114"/>
      <c r="F255" s="114"/>
      <c r="G255" s="155">
        <f t="shared" si="44"/>
        <v>0</v>
      </c>
      <c r="H255" s="111"/>
    </row>
    <row r="256" spans="1:8" ht="25.5" x14ac:dyDescent="0.2">
      <c r="A256" s="152" t="s">
        <v>147</v>
      </c>
      <c r="B256" s="49" t="s">
        <v>354</v>
      </c>
      <c r="C256" s="50">
        <v>1</v>
      </c>
      <c r="D256" s="50" t="s">
        <v>69</v>
      </c>
      <c r="E256" s="114"/>
      <c r="F256" s="114"/>
      <c r="G256" s="155">
        <f t="shared" si="44"/>
        <v>0</v>
      </c>
    </row>
    <row r="257" spans="1:8" x14ac:dyDescent="0.2">
      <c r="A257" s="152" t="s">
        <v>148</v>
      </c>
      <c r="B257" s="49" t="s">
        <v>355</v>
      </c>
      <c r="C257" s="50">
        <v>1</v>
      </c>
      <c r="D257" s="50" t="s">
        <v>69</v>
      </c>
      <c r="E257" s="114"/>
      <c r="F257" s="114"/>
      <c r="G257" s="155">
        <f t="shared" si="44"/>
        <v>0</v>
      </c>
    </row>
    <row r="258" spans="1:8" s="13" customFormat="1" x14ac:dyDescent="0.2">
      <c r="A258" s="94" t="s">
        <v>86</v>
      </c>
      <c r="B258" s="95" t="s">
        <v>356</v>
      </c>
      <c r="C258" s="55"/>
      <c r="D258" s="104"/>
      <c r="E258" s="99"/>
      <c r="F258" s="99"/>
      <c r="G258" s="155"/>
      <c r="H258" s="105">
        <f>SUM(G259:G272)</f>
        <v>0</v>
      </c>
    </row>
    <row r="259" spans="1:8" x14ac:dyDescent="0.2">
      <c r="A259" s="152" t="s">
        <v>91</v>
      </c>
      <c r="B259" s="49" t="s">
        <v>507</v>
      </c>
      <c r="C259" s="50">
        <v>150</v>
      </c>
      <c r="D259" s="50" t="s">
        <v>15</v>
      </c>
      <c r="E259" s="114"/>
      <c r="F259" s="114"/>
      <c r="G259" s="155">
        <f t="shared" si="44"/>
        <v>0</v>
      </c>
    </row>
    <row r="260" spans="1:8" s="13" customFormat="1" ht="25.5" x14ac:dyDescent="0.2">
      <c r="A260" s="152" t="s">
        <v>149</v>
      </c>
      <c r="B260" s="49" t="s">
        <v>243</v>
      </c>
      <c r="C260" s="50">
        <v>200</v>
      </c>
      <c r="D260" s="50" t="s">
        <v>15</v>
      </c>
      <c r="E260" s="114"/>
      <c r="F260" s="114"/>
      <c r="G260" s="155">
        <f t="shared" si="44"/>
        <v>0</v>
      </c>
      <c r="H260" s="111"/>
    </row>
    <row r="261" spans="1:8" ht="38.25" x14ac:dyDescent="0.2">
      <c r="A261" s="152" t="s">
        <v>236</v>
      </c>
      <c r="B261" s="49" t="s">
        <v>357</v>
      </c>
      <c r="C261" s="50">
        <v>4</v>
      </c>
      <c r="D261" s="50" t="s">
        <v>69</v>
      </c>
      <c r="E261" s="100" t="s">
        <v>83</v>
      </c>
      <c r="F261" s="114"/>
      <c r="G261" s="155">
        <f t="shared" si="44"/>
        <v>0</v>
      </c>
    </row>
    <row r="262" spans="1:8" s="13" customFormat="1" ht="38.25" x14ac:dyDescent="0.2">
      <c r="A262" s="152" t="s">
        <v>150</v>
      </c>
      <c r="B262" s="49" t="s">
        <v>358</v>
      </c>
      <c r="C262" s="50">
        <v>2</v>
      </c>
      <c r="D262" s="50" t="s">
        <v>69</v>
      </c>
      <c r="E262" s="114"/>
      <c r="F262" s="114"/>
      <c r="G262" s="155">
        <f t="shared" si="44"/>
        <v>0</v>
      </c>
      <c r="H262" s="111"/>
    </row>
    <row r="263" spans="1:8" x14ac:dyDescent="0.2">
      <c r="A263" s="152" t="s">
        <v>151</v>
      </c>
      <c r="B263" s="49" t="s">
        <v>359</v>
      </c>
      <c r="C263" s="50">
        <v>3</v>
      </c>
      <c r="D263" s="50" t="s">
        <v>15</v>
      </c>
      <c r="E263" s="114"/>
      <c r="F263" s="114"/>
      <c r="G263" s="155">
        <f t="shared" si="44"/>
        <v>0</v>
      </c>
    </row>
    <row r="264" spans="1:8" x14ac:dyDescent="0.2">
      <c r="A264" s="152" t="s">
        <v>152</v>
      </c>
      <c r="B264" s="49" t="s">
        <v>260</v>
      </c>
      <c r="C264" s="50">
        <v>2</v>
      </c>
      <c r="D264" s="50" t="s">
        <v>69</v>
      </c>
      <c r="E264" s="114"/>
      <c r="F264" s="114"/>
      <c r="G264" s="155">
        <f t="shared" si="44"/>
        <v>0</v>
      </c>
    </row>
    <row r="265" spans="1:8" s="13" customFormat="1" x14ac:dyDescent="0.2">
      <c r="A265" s="152" t="s">
        <v>153</v>
      </c>
      <c r="B265" s="49" t="s">
        <v>311</v>
      </c>
      <c r="C265" s="50">
        <v>1</v>
      </c>
      <c r="D265" s="50" t="s">
        <v>69</v>
      </c>
      <c r="E265" s="114"/>
      <c r="F265" s="114"/>
      <c r="G265" s="155">
        <f t="shared" si="44"/>
        <v>0</v>
      </c>
      <c r="H265" s="111"/>
    </row>
    <row r="266" spans="1:8" x14ac:dyDescent="0.2">
      <c r="A266" s="152" t="s">
        <v>154</v>
      </c>
      <c r="B266" s="49" t="s">
        <v>360</v>
      </c>
      <c r="C266" s="50">
        <v>2</v>
      </c>
      <c r="D266" s="50" t="s">
        <v>69</v>
      </c>
      <c r="E266" s="114"/>
      <c r="F266" s="114"/>
      <c r="G266" s="155">
        <f t="shared" si="44"/>
        <v>0</v>
      </c>
    </row>
    <row r="267" spans="1:8" x14ac:dyDescent="0.2">
      <c r="A267" s="152" t="s">
        <v>363</v>
      </c>
      <c r="B267" s="49" t="s">
        <v>263</v>
      </c>
      <c r="C267" s="50">
        <v>1</v>
      </c>
      <c r="D267" s="50" t="s">
        <v>69</v>
      </c>
      <c r="E267" s="114"/>
      <c r="F267" s="114"/>
      <c r="G267" s="155">
        <f t="shared" si="44"/>
        <v>0</v>
      </c>
    </row>
    <row r="268" spans="1:8" x14ac:dyDescent="0.2">
      <c r="A268" s="152" t="s">
        <v>364</v>
      </c>
      <c r="B268" s="49" t="s">
        <v>298</v>
      </c>
      <c r="C268" s="50">
        <v>1</v>
      </c>
      <c r="D268" s="50" t="s">
        <v>69</v>
      </c>
      <c r="E268" s="114"/>
      <c r="F268" s="100" t="s">
        <v>83</v>
      </c>
      <c r="G268" s="155">
        <f t="shared" si="44"/>
        <v>0</v>
      </c>
    </row>
    <row r="269" spans="1:8" s="13" customFormat="1" x14ac:dyDescent="0.2">
      <c r="A269" s="152" t="s">
        <v>365</v>
      </c>
      <c r="B269" s="49" t="s">
        <v>361</v>
      </c>
      <c r="C269" s="50">
        <v>40</v>
      </c>
      <c r="D269" s="50" t="s">
        <v>15</v>
      </c>
      <c r="E269" s="114"/>
      <c r="F269" s="114"/>
      <c r="G269" s="155">
        <f t="shared" si="44"/>
        <v>0</v>
      </c>
      <c r="H269" s="111"/>
    </row>
    <row r="270" spans="1:8" x14ac:dyDescent="0.2">
      <c r="A270" s="152" t="s">
        <v>366</v>
      </c>
      <c r="B270" s="49" t="s">
        <v>362</v>
      </c>
      <c r="C270" s="50">
        <v>16</v>
      </c>
      <c r="D270" s="50" t="s">
        <v>69</v>
      </c>
      <c r="E270" s="114"/>
      <c r="F270" s="114"/>
      <c r="G270" s="155">
        <f t="shared" si="44"/>
        <v>0</v>
      </c>
    </row>
    <row r="271" spans="1:8" s="13" customFormat="1" x14ac:dyDescent="0.2">
      <c r="A271" s="152" t="s">
        <v>367</v>
      </c>
      <c r="B271" s="49" t="s">
        <v>299</v>
      </c>
      <c r="C271" s="50">
        <v>2</v>
      </c>
      <c r="D271" s="50" t="s">
        <v>69</v>
      </c>
      <c r="E271" s="114"/>
      <c r="F271" s="114"/>
      <c r="G271" s="155">
        <f t="shared" si="42"/>
        <v>0</v>
      </c>
      <c r="H271" s="111"/>
    </row>
    <row r="272" spans="1:8" x14ac:dyDescent="0.2">
      <c r="A272" s="152" t="s">
        <v>368</v>
      </c>
      <c r="B272" s="49" t="s">
        <v>300</v>
      </c>
      <c r="C272" s="50">
        <v>1</v>
      </c>
      <c r="D272" s="50" t="s">
        <v>69</v>
      </c>
      <c r="E272" s="114"/>
      <c r="F272" s="114"/>
      <c r="G272" s="155">
        <f t="shared" si="42"/>
        <v>0</v>
      </c>
    </row>
    <row r="273" spans="1:8" s="13" customFormat="1" x14ac:dyDescent="0.2">
      <c r="A273" s="94" t="s">
        <v>155</v>
      </c>
      <c r="B273" s="95" t="s">
        <v>369</v>
      </c>
      <c r="C273" s="55"/>
      <c r="D273" s="104"/>
      <c r="E273" s="99"/>
      <c r="F273" s="99"/>
      <c r="G273" s="155"/>
      <c r="H273" s="105">
        <f>SUM(G274:G281)</f>
        <v>0</v>
      </c>
    </row>
    <row r="274" spans="1:8" s="13" customFormat="1" ht="25.5" x14ac:dyDescent="0.2">
      <c r="A274" s="152" t="s">
        <v>156</v>
      </c>
      <c r="B274" s="49" t="s">
        <v>370</v>
      </c>
      <c r="C274" s="50">
        <v>20</v>
      </c>
      <c r="D274" s="50" t="s">
        <v>15</v>
      </c>
      <c r="E274" s="114"/>
      <c r="F274" s="114"/>
      <c r="G274" s="155">
        <f t="shared" si="42"/>
        <v>0</v>
      </c>
      <c r="H274" s="111"/>
    </row>
    <row r="275" spans="1:8" ht="38.25" x14ac:dyDescent="0.2">
      <c r="A275" s="152" t="s">
        <v>92</v>
      </c>
      <c r="B275" s="49" t="s">
        <v>371</v>
      </c>
      <c r="C275" s="50">
        <v>10</v>
      </c>
      <c r="D275" s="50" t="s">
        <v>69</v>
      </c>
      <c r="E275" s="114"/>
      <c r="F275" s="114"/>
      <c r="G275" s="155">
        <f t="shared" si="42"/>
        <v>0</v>
      </c>
    </row>
    <row r="276" spans="1:8" ht="25.5" x14ac:dyDescent="0.2">
      <c r="A276" s="152" t="s">
        <v>93</v>
      </c>
      <c r="B276" s="49" t="s">
        <v>372</v>
      </c>
      <c r="C276" s="50">
        <v>100</v>
      </c>
      <c r="D276" s="50" t="s">
        <v>103</v>
      </c>
      <c r="E276" s="114"/>
      <c r="F276" s="114"/>
      <c r="G276" s="155">
        <f t="shared" si="42"/>
        <v>0</v>
      </c>
    </row>
    <row r="277" spans="1:8" ht="25.5" x14ac:dyDescent="0.2">
      <c r="A277" s="152" t="s">
        <v>157</v>
      </c>
      <c r="B277" s="49" t="s">
        <v>373</v>
      </c>
      <c r="C277" s="50">
        <v>100</v>
      </c>
      <c r="D277" s="50" t="s">
        <v>15</v>
      </c>
      <c r="E277" s="114"/>
      <c r="F277" s="114"/>
      <c r="G277" s="155">
        <f t="shared" si="42"/>
        <v>0</v>
      </c>
    </row>
    <row r="278" spans="1:8" x14ac:dyDescent="0.2">
      <c r="A278" s="152" t="s">
        <v>158</v>
      </c>
      <c r="B278" s="49" t="s">
        <v>374</v>
      </c>
      <c r="C278" s="50">
        <v>2</v>
      </c>
      <c r="D278" s="50" t="s">
        <v>69</v>
      </c>
      <c r="E278" s="114"/>
      <c r="F278" s="114"/>
      <c r="G278" s="155">
        <f t="shared" si="42"/>
        <v>0</v>
      </c>
    </row>
    <row r="279" spans="1:8" s="13" customFormat="1" ht="38.25" x14ac:dyDescent="0.2">
      <c r="A279" s="152" t="s">
        <v>159</v>
      </c>
      <c r="B279" s="49" t="s">
        <v>375</v>
      </c>
      <c r="C279" s="50">
        <v>20</v>
      </c>
      <c r="D279" s="50" t="s">
        <v>15</v>
      </c>
      <c r="E279" s="114"/>
      <c r="F279" s="114"/>
      <c r="G279" s="155">
        <f t="shared" si="42"/>
        <v>0</v>
      </c>
      <c r="H279" s="111"/>
    </row>
    <row r="280" spans="1:8" ht="38.25" x14ac:dyDescent="0.2">
      <c r="A280" s="152" t="s">
        <v>160</v>
      </c>
      <c r="B280" s="49" t="s">
        <v>376</v>
      </c>
      <c r="C280" s="50">
        <v>8</v>
      </c>
      <c r="D280" s="50" t="s">
        <v>69</v>
      </c>
      <c r="E280" s="114"/>
      <c r="F280" s="114"/>
      <c r="G280" s="155">
        <f t="shared" si="42"/>
        <v>0</v>
      </c>
    </row>
    <row r="281" spans="1:8" s="13" customFormat="1" x14ac:dyDescent="0.2">
      <c r="A281" s="152" t="s">
        <v>161</v>
      </c>
      <c r="B281" s="49" t="s">
        <v>377</v>
      </c>
      <c r="C281" s="50">
        <v>1</v>
      </c>
      <c r="D281" s="50" t="s">
        <v>69</v>
      </c>
      <c r="E281" s="114"/>
      <c r="F281" s="114"/>
      <c r="G281" s="155">
        <f t="shared" si="42"/>
        <v>0</v>
      </c>
      <c r="H281" s="111"/>
    </row>
    <row r="282" spans="1:8" s="13" customFormat="1" x14ac:dyDescent="0.2">
      <c r="A282" s="94" t="s">
        <v>94</v>
      </c>
      <c r="B282" s="95" t="s">
        <v>531</v>
      </c>
      <c r="C282" s="55"/>
      <c r="D282" s="104"/>
      <c r="E282" s="99"/>
      <c r="F282" s="99"/>
      <c r="G282" s="155"/>
      <c r="H282" s="105">
        <f>SUM(G283:G294)</f>
        <v>0</v>
      </c>
    </row>
    <row r="283" spans="1:8" ht="25.5" x14ac:dyDescent="0.2">
      <c r="A283" s="152" t="s">
        <v>95</v>
      </c>
      <c r="B283" s="49" t="s">
        <v>513</v>
      </c>
      <c r="C283" s="50">
        <v>1</v>
      </c>
      <c r="D283" s="50" t="s">
        <v>69</v>
      </c>
      <c r="E283" s="114"/>
      <c r="F283" s="114"/>
      <c r="G283" s="155">
        <f t="shared" si="42"/>
        <v>0</v>
      </c>
    </row>
    <row r="284" spans="1:8" s="13" customFormat="1" ht="25.5" x14ac:dyDescent="0.2">
      <c r="A284" s="152" t="s">
        <v>96</v>
      </c>
      <c r="B284" s="49" t="s">
        <v>370</v>
      </c>
      <c r="C284" s="50">
        <v>20</v>
      </c>
      <c r="D284" s="50" t="s">
        <v>15</v>
      </c>
      <c r="E284" s="114"/>
      <c r="F284" s="114"/>
      <c r="G284" s="155">
        <f t="shared" ref="G284:G289" si="45">SUMPRODUCT(E284:F284)*C284</f>
        <v>0</v>
      </c>
      <c r="H284" s="111"/>
    </row>
    <row r="285" spans="1:8" x14ac:dyDescent="0.2">
      <c r="A285" s="152" t="s">
        <v>385</v>
      </c>
      <c r="B285" s="49" t="s">
        <v>514</v>
      </c>
      <c r="C285" s="50">
        <v>10</v>
      </c>
      <c r="D285" s="50" t="s">
        <v>69</v>
      </c>
      <c r="E285" s="114"/>
      <c r="F285" s="114"/>
      <c r="G285" s="155">
        <f t="shared" si="45"/>
        <v>0</v>
      </c>
    </row>
    <row r="286" spans="1:8" ht="25.5" x14ac:dyDescent="0.2">
      <c r="A286" s="152" t="s">
        <v>386</v>
      </c>
      <c r="B286" s="49" t="s">
        <v>243</v>
      </c>
      <c r="C286" s="50">
        <v>50</v>
      </c>
      <c r="D286" s="50" t="s">
        <v>15</v>
      </c>
      <c r="E286" s="114"/>
      <c r="F286" s="114"/>
      <c r="G286" s="155">
        <f t="shared" si="45"/>
        <v>0</v>
      </c>
    </row>
    <row r="287" spans="1:8" x14ac:dyDescent="0.2">
      <c r="A287" s="152" t="s">
        <v>387</v>
      </c>
      <c r="B287" s="49" t="s">
        <v>515</v>
      </c>
      <c r="C287" s="50">
        <v>1</v>
      </c>
      <c r="D287" s="50" t="s">
        <v>69</v>
      </c>
      <c r="E287" s="114"/>
      <c r="F287" s="114"/>
      <c r="G287" s="155">
        <f t="shared" si="45"/>
        <v>0</v>
      </c>
    </row>
    <row r="288" spans="1:8" s="13" customFormat="1" ht="51" x14ac:dyDescent="0.2">
      <c r="A288" s="152" t="s">
        <v>388</v>
      </c>
      <c r="B288" s="49" t="s">
        <v>516</v>
      </c>
      <c r="C288" s="50">
        <v>2</v>
      </c>
      <c r="D288" s="50" t="s">
        <v>69</v>
      </c>
      <c r="E288" s="114"/>
      <c r="F288" s="114"/>
      <c r="G288" s="155">
        <f t="shared" si="45"/>
        <v>0</v>
      </c>
      <c r="H288" s="111"/>
    </row>
    <row r="289" spans="1:8" ht="25.5" x14ac:dyDescent="0.2">
      <c r="A289" s="152" t="s">
        <v>389</v>
      </c>
      <c r="B289" s="49" t="s">
        <v>517</v>
      </c>
      <c r="C289" s="50">
        <v>0.3</v>
      </c>
      <c r="D289" s="50" t="s">
        <v>15</v>
      </c>
      <c r="E289" s="114"/>
      <c r="F289" s="114"/>
      <c r="G289" s="155">
        <f t="shared" si="45"/>
        <v>0</v>
      </c>
    </row>
    <row r="290" spans="1:8" s="13" customFormat="1" ht="25.5" x14ac:dyDescent="0.2">
      <c r="A290" s="152" t="s">
        <v>508</v>
      </c>
      <c r="B290" s="49" t="s">
        <v>518</v>
      </c>
      <c r="C290" s="50">
        <v>5</v>
      </c>
      <c r="D290" s="50" t="s">
        <v>63</v>
      </c>
      <c r="E290" s="114"/>
      <c r="F290" s="114"/>
      <c r="G290" s="155">
        <f t="shared" si="42"/>
        <v>0</v>
      </c>
      <c r="H290" s="111"/>
    </row>
    <row r="291" spans="1:8" ht="25.5" x14ac:dyDescent="0.2">
      <c r="A291" s="152" t="s">
        <v>509</v>
      </c>
      <c r="B291" s="49" t="s">
        <v>519</v>
      </c>
      <c r="C291" s="50">
        <v>1</v>
      </c>
      <c r="D291" s="50" t="s">
        <v>69</v>
      </c>
      <c r="E291" s="114"/>
      <c r="F291" s="114"/>
      <c r="G291" s="155">
        <f t="shared" si="42"/>
        <v>0</v>
      </c>
    </row>
    <row r="292" spans="1:8" ht="38.25" x14ac:dyDescent="0.2">
      <c r="A292" s="152" t="s">
        <v>510</v>
      </c>
      <c r="B292" s="49" t="s">
        <v>520</v>
      </c>
      <c r="C292" s="50">
        <v>1</v>
      </c>
      <c r="D292" s="50" t="s">
        <v>137</v>
      </c>
      <c r="E292" s="114"/>
      <c r="F292" s="114"/>
      <c r="G292" s="155">
        <f t="shared" si="42"/>
        <v>0</v>
      </c>
    </row>
    <row r="293" spans="1:8" ht="25.5" x14ac:dyDescent="0.2">
      <c r="A293" s="152" t="s">
        <v>511</v>
      </c>
      <c r="B293" s="49" t="s">
        <v>521</v>
      </c>
      <c r="C293" s="50">
        <v>1</v>
      </c>
      <c r="D293" s="50" t="s">
        <v>69</v>
      </c>
      <c r="E293" s="100" t="s">
        <v>83</v>
      </c>
      <c r="F293" s="114"/>
      <c r="G293" s="155">
        <f t="shared" si="42"/>
        <v>0</v>
      </c>
    </row>
    <row r="294" spans="1:8" s="13" customFormat="1" x14ac:dyDescent="0.2">
      <c r="A294" s="152" t="s">
        <v>512</v>
      </c>
      <c r="B294" s="49" t="s">
        <v>522</v>
      </c>
      <c r="C294" s="50">
        <v>1</v>
      </c>
      <c r="D294" s="50" t="s">
        <v>69</v>
      </c>
      <c r="E294" s="114"/>
      <c r="F294" s="114"/>
      <c r="G294" s="155">
        <f t="shared" si="42"/>
        <v>0</v>
      </c>
      <c r="H294" s="111"/>
    </row>
    <row r="295" spans="1:8" s="13" customFormat="1" x14ac:dyDescent="0.2">
      <c r="A295" s="94" t="s">
        <v>523</v>
      </c>
      <c r="B295" s="95" t="s">
        <v>378</v>
      </c>
      <c r="C295" s="55"/>
      <c r="D295" s="104"/>
      <c r="E295" s="99"/>
      <c r="F295" s="99"/>
      <c r="G295" s="155"/>
      <c r="H295" s="105">
        <f>SUM(G296:G301)</f>
        <v>0</v>
      </c>
    </row>
    <row r="296" spans="1:8" x14ac:dyDescent="0.2">
      <c r="A296" s="152" t="s">
        <v>524</v>
      </c>
      <c r="B296" s="49" t="s">
        <v>379</v>
      </c>
      <c r="C296" s="50">
        <v>60</v>
      </c>
      <c r="D296" s="50" t="s">
        <v>69</v>
      </c>
      <c r="E296" s="114"/>
      <c r="F296" s="114"/>
      <c r="G296" s="155">
        <f t="shared" ref="G296:G301" si="46">SUMPRODUCT(E296:F296)*C296</f>
        <v>0</v>
      </c>
    </row>
    <row r="297" spans="1:8" s="13" customFormat="1" x14ac:dyDescent="0.2">
      <c r="A297" s="152" t="s">
        <v>525</v>
      </c>
      <c r="B297" s="49" t="s">
        <v>380</v>
      </c>
      <c r="C297" s="50">
        <v>9</v>
      </c>
      <c r="D297" s="50" t="s">
        <v>69</v>
      </c>
      <c r="E297" s="100" t="s">
        <v>83</v>
      </c>
      <c r="F297" s="114"/>
      <c r="G297" s="155">
        <f t="shared" si="46"/>
        <v>0</v>
      </c>
      <c r="H297" s="111"/>
    </row>
    <row r="298" spans="1:8" x14ac:dyDescent="0.2">
      <c r="A298" s="152" t="s">
        <v>526</v>
      </c>
      <c r="B298" s="49" t="s">
        <v>381</v>
      </c>
      <c r="C298" s="50">
        <v>7</v>
      </c>
      <c r="D298" s="50" t="s">
        <v>69</v>
      </c>
      <c r="E298" s="100" t="s">
        <v>83</v>
      </c>
      <c r="F298" s="114"/>
      <c r="G298" s="155">
        <f t="shared" si="46"/>
        <v>0</v>
      </c>
    </row>
    <row r="299" spans="1:8" x14ac:dyDescent="0.2">
      <c r="A299" s="152" t="s">
        <v>527</v>
      </c>
      <c r="B299" s="49" t="s">
        <v>382</v>
      </c>
      <c r="C299" s="50">
        <v>1</v>
      </c>
      <c r="D299" s="50" t="s">
        <v>69</v>
      </c>
      <c r="E299" s="100" t="s">
        <v>83</v>
      </c>
      <c r="F299" s="114"/>
      <c r="G299" s="155">
        <f t="shared" si="46"/>
        <v>0</v>
      </c>
    </row>
    <row r="300" spans="1:8" ht="25.5" x14ac:dyDescent="0.2">
      <c r="A300" s="152" t="s">
        <v>528</v>
      </c>
      <c r="B300" s="49" t="s">
        <v>383</v>
      </c>
      <c r="C300" s="50">
        <v>1</v>
      </c>
      <c r="D300" s="50" t="s">
        <v>137</v>
      </c>
      <c r="E300" s="100" t="s">
        <v>83</v>
      </c>
      <c r="F300" s="114"/>
      <c r="G300" s="155">
        <f t="shared" si="46"/>
        <v>0</v>
      </c>
    </row>
    <row r="301" spans="1:8" s="13" customFormat="1" ht="25.5" x14ac:dyDescent="0.2">
      <c r="A301" s="152" t="s">
        <v>529</v>
      </c>
      <c r="B301" s="49" t="s">
        <v>384</v>
      </c>
      <c r="C301" s="50">
        <v>10</v>
      </c>
      <c r="D301" s="50" t="s">
        <v>69</v>
      </c>
      <c r="E301" s="114"/>
      <c r="F301" s="114"/>
      <c r="G301" s="155">
        <f t="shared" si="46"/>
        <v>0</v>
      </c>
      <c r="H301" s="111"/>
    </row>
    <row r="302" spans="1:8" ht="15.75" thickBot="1" x14ac:dyDescent="0.25">
      <c r="A302" s="46"/>
      <c r="B302" s="206" t="s">
        <v>14</v>
      </c>
      <c r="C302" s="206"/>
      <c r="D302" s="206"/>
      <c r="E302" s="102">
        <f>SUMPRODUCT(E155:E301,$C155:$C301)</f>
        <v>0</v>
      </c>
      <c r="F302" s="102">
        <f>SUMPRODUCT(F155:F301,$C155:$C301)</f>
        <v>0</v>
      </c>
      <c r="G302" s="47">
        <f>SUM(G155:G301)</f>
        <v>0</v>
      </c>
    </row>
    <row r="303" spans="1:8" s="14" customFormat="1" ht="13.5" thickBot="1" x14ac:dyDescent="0.25">
      <c r="A303" s="151"/>
      <c r="B303" s="200" t="s">
        <v>27</v>
      </c>
      <c r="C303" s="200"/>
      <c r="D303" s="200"/>
      <c r="E303" s="103">
        <f>SUM(E92,E152,E302)</f>
        <v>0</v>
      </c>
      <c r="F303" s="103">
        <f>SUM(F92,F152,F302)</f>
        <v>0</v>
      </c>
      <c r="G303" s="48">
        <f>SUM(G92,G152,G302)</f>
        <v>0</v>
      </c>
      <c r="H303" s="112">
        <f>SUM(H15:H301)</f>
        <v>0</v>
      </c>
    </row>
    <row r="304" spans="1:8" s="14" customFormat="1" ht="13.5" thickBot="1" x14ac:dyDescent="0.25">
      <c r="A304" s="151"/>
      <c r="B304" s="200" t="s">
        <v>59</v>
      </c>
      <c r="C304" s="200"/>
      <c r="D304" s="200"/>
      <c r="E304" s="103">
        <f>TRUNC(E303*(1+$G$3),2)</f>
        <v>0</v>
      </c>
      <c r="F304" s="103">
        <f>TRUNC(F303*(1+$G$3),2)</f>
        <v>0</v>
      </c>
      <c r="G304" s="48">
        <f>TRUNC(G303*(1+$G$3),2)</f>
        <v>0</v>
      </c>
      <c r="H304" s="112"/>
    </row>
    <row r="305" spans="1:7" x14ac:dyDescent="0.2">
      <c r="A305" s="150"/>
      <c r="B305" s="150"/>
      <c r="C305" s="150"/>
      <c r="D305" s="150"/>
      <c r="E305" s="15"/>
      <c r="F305" s="15"/>
      <c r="G305" s="15"/>
    </row>
  </sheetData>
  <sheetProtection algorithmName="SHA-512" hashValue="lWbEqenNaGrAkkL7eiK+UCsCT2VvTSPmio5tx/mcNnMq5cXSuqiBbyQ86kPe6lACcB7hy8rex6kEhrMBgGYXlw==" saltValue="Ztfbw86hk9nnGEhHJ1ooQQ==" spinCount="100000" sheet="1" selectLockedCells="1"/>
  <sortState ref="B17:G24">
    <sortCondition ref="B17:B24"/>
  </sortState>
  <mergeCells count="20">
    <mergeCell ref="B303:D303"/>
    <mergeCell ref="A10:G10"/>
    <mergeCell ref="B304:D304"/>
    <mergeCell ref="E3:F3"/>
    <mergeCell ref="E4:F4"/>
    <mergeCell ref="E5:F5"/>
    <mergeCell ref="D8:E8"/>
    <mergeCell ref="D9:G9"/>
    <mergeCell ref="B92:D92"/>
    <mergeCell ref="B152:D152"/>
    <mergeCell ref="B302:D302"/>
    <mergeCell ref="G12:G13"/>
    <mergeCell ref="A1:G2"/>
    <mergeCell ref="B12:B13"/>
    <mergeCell ref="D12:D13"/>
    <mergeCell ref="A7:G7"/>
    <mergeCell ref="C12:C13"/>
    <mergeCell ref="A12:A13"/>
    <mergeCell ref="E12:F12"/>
    <mergeCell ref="A6:G6"/>
  </mergeCells>
  <conditionalFormatting sqref="F14:G14 B92:B93 B14:B16 F15:F16 B152:B153 B302 F32">
    <cfRule type="containsText" dxfId="367" priority="989" stopIfTrue="1" operator="containsText" text="x,xx">
      <formula>NOT(ISERROR(SEARCH("x,xx",B14)))</formula>
    </cfRule>
  </conditionalFormatting>
  <conditionalFormatting sqref="B11">
    <cfRule type="containsText" dxfId="366" priority="968" stopIfTrue="1" operator="containsText" text="x,xx">
      <formula>NOT(ISERROR(SEARCH("x,xx",B11)))</formula>
    </cfRule>
  </conditionalFormatting>
  <conditionalFormatting sqref="F11:G11">
    <cfRule type="containsText" dxfId="365" priority="967" stopIfTrue="1" operator="containsText" text="x,xx">
      <formula>NOT(ISERROR(SEARCH("x,xx",F11)))</formula>
    </cfRule>
  </conditionalFormatting>
  <conditionalFormatting sqref="B303">
    <cfRule type="containsText" dxfId="364" priority="965" stopIfTrue="1" operator="containsText" text="x,xx">
      <formula>NOT(ISERROR(SEARCH("x,xx",B303)))</formula>
    </cfRule>
  </conditionalFormatting>
  <conditionalFormatting sqref="B304">
    <cfRule type="containsText" dxfId="363" priority="962" stopIfTrue="1" operator="containsText" text="x,xx">
      <formula>NOT(ISERROR(SEARCH("x,xx",B304)))</formula>
    </cfRule>
  </conditionalFormatting>
  <conditionalFormatting sqref="B60">
    <cfRule type="containsText" dxfId="362" priority="953" stopIfTrue="1" operator="containsText" text="x,xx">
      <formula>NOT(ISERROR(SEARCH("x,xx",B60)))</formula>
    </cfRule>
  </conditionalFormatting>
  <conditionalFormatting sqref="B42">
    <cfRule type="containsText" dxfId="361" priority="922" stopIfTrue="1" operator="containsText" text="x,xx">
      <formula>NOT(ISERROR(SEARCH("x,xx",B42)))</formula>
    </cfRule>
  </conditionalFormatting>
  <conditionalFormatting sqref="B49">
    <cfRule type="containsText" dxfId="360" priority="945" stopIfTrue="1" operator="containsText" text="x,xx">
      <formula>NOT(ISERROR(SEARCH("x,xx",B49)))</formula>
    </cfRule>
  </conditionalFormatting>
  <conditionalFormatting sqref="B48">
    <cfRule type="containsText" dxfId="359" priority="902" stopIfTrue="1" operator="containsText" text="x,xx">
      <formula>NOT(ISERROR(SEARCH("x,xx",B48)))</formula>
    </cfRule>
  </conditionalFormatting>
  <conditionalFormatting sqref="F42">
    <cfRule type="containsText" dxfId="358" priority="923" stopIfTrue="1" operator="containsText" text="x,xx">
      <formula>NOT(ISERROR(SEARCH("x,xx",F42)))</formula>
    </cfRule>
  </conditionalFormatting>
  <conditionalFormatting sqref="F61">
    <cfRule type="containsText" dxfId="357" priority="919" stopIfTrue="1" operator="containsText" text="x,xx">
      <formula>NOT(ISERROR(SEARCH("x,xx",F61)))</formula>
    </cfRule>
  </conditionalFormatting>
  <conditionalFormatting sqref="B61">
    <cfRule type="containsText" dxfId="356" priority="918" stopIfTrue="1" operator="containsText" text="x,xx">
      <formula>NOT(ISERROR(SEARCH("x,xx",B61)))</formula>
    </cfRule>
  </conditionalFormatting>
  <conditionalFormatting sqref="F57">
    <cfRule type="containsText" dxfId="355" priority="897" stopIfTrue="1" operator="containsText" text="x,xx">
      <formula>NOT(ISERROR(SEARCH("x,xx",F57)))</formula>
    </cfRule>
  </conditionalFormatting>
  <conditionalFormatting sqref="B58">
    <cfRule type="containsText" dxfId="354" priority="900" stopIfTrue="1" operator="containsText" text="x,xx">
      <formula>NOT(ISERROR(SEARCH("x,xx",B58)))</formula>
    </cfRule>
  </conditionalFormatting>
  <conditionalFormatting sqref="B57">
    <cfRule type="containsText" dxfId="353" priority="896" stopIfTrue="1" operator="containsText" text="x,xx">
      <formula>NOT(ISERROR(SEARCH("x,xx",B57)))</formula>
    </cfRule>
  </conditionalFormatting>
  <conditionalFormatting sqref="F48">
    <cfRule type="containsText" dxfId="352" priority="903" stopIfTrue="1" operator="containsText" text="x,xx">
      <formula>NOT(ISERROR(SEARCH("x,xx",F48)))</formula>
    </cfRule>
  </conditionalFormatting>
  <conditionalFormatting sqref="F73">
    <cfRule type="containsText" dxfId="351" priority="893" stopIfTrue="1" operator="containsText" text="x,xx">
      <formula>NOT(ISERROR(SEARCH("x,xx",F73)))</formula>
    </cfRule>
  </conditionalFormatting>
  <conditionalFormatting sqref="F79">
    <cfRule type="containsText" dxfId="350" priority="803" stopIfTrue="1" operator="containsText" text="x,xx">
      <formula>NOT(ISERROR(SEARCH("x,xx",F79)))</formula>
    </cfRule>
  </conditionalFormatting>
  <conditionalFormatting sqref="B73">
    <cfRule type="containsText" dxfId="349" priority="892" stopIfTrue="1" operator="containsText" text="x,xx">
      <formula>NOT(ISERROR(SEARCH("x,xx",B73)))</formula>
    </cfRule>
  </conditionalFormatting>
  <conditionalFormatting sqref="B86">
    <cfRule type="containsText" dxfId="348" priority="878" stopIfTrue="1" operator="containsText" text="x,xx">
      <formula>NOT(ISERROR(SEARCH("x,xx",B86)))</formula>
    </cfRule>
  </conditionalFormatting>
  <conditionalFormatting sqref="B91">
    <cfRule type="containsText" dxfId="347" priority="881" stopIfTrue="1" operator="containsText" text="x,xx">
      <formula>NOT(ISERROR(SEARCH("x,xx",B91)))</formula>
    </cfRule>
  </conditionalFormatting>
  <conditionalFormatting sqref="B90">
    <cfRule type="containsText" dxfId="346" priority="880" stopIfTrue="1" operator="containsText" text="x,xx">
      <formula>NOT(ISERROR(SEARCH("x,xx",B90)))</formula>
    </cfRule>
  </conditionalFormatting>
  <conditionalFormatting sqref="F86">
    <cfRule type="containsText" dxfId="345" priority="879" stopIfTrue="1" operator="containsText" text="x,xx">
      <formula>NOT(ISERROR(SEARCH("x,xx",F86)))</formula>
    </cfRule>
  </conditionalFormatting>
  <conditionalFormatting sqref="B18">
    <cfRule type="containsText" dxfId="344" priority="838" stopIfTrue="1" operator="containsText" text="x,xx">
      <formula>NOT(ISERROR(SEARCH("x,xx",B18)))</formula>
    </cfRule>
  </conditionalFormatting>
  <conditionalFormatting sqref="F36">
    <cfRule type="containsText" dxfId="343" priority="834" stopIfTrue="1" operator="containsText" text="x,xx">
      <formula>NOT(ISERROR(SEARCH("x,xx",F36)))</formula>
    </cfRule>
  </conditionalFormatting>
  <conditionalFormatting sqref="F18">
    <cfRule type="containsText" dxfId="342" priority="840" stopIfTrue="1" operator="containsText" text="x,xx">
      <formula>NOT(ISERROR(SEARCH("x,xx",F18)))</formula>
    </cfRule>
  </conditionalFormatting>
  <conditionalFormatting sqref="B59">
    <cfRule type="containsText" dxfId="341" priority="810" stopIfTrue="1" operator="containsText" text="x,xx">
      <formula>NOT(ISERROR(SEARCH("x,xx",B59)))</formula>
    </cfRule>
  </conditionalFormatting>
  <conditionalFormatting sqref="F20">
    <cfRule type="containsText" dxfId="340" priority="809" stopIfTrue="1" operator="containsText" text="x,xx">
      <formula>NOT(ISERROR(SEARCH("x,xx",F20)))</formula>
    </cfRule>
  </conditionalFormatting>
  <conditionalFormatting sqref="B79">
    <cfRule type="containsText" dxfId="339" priority="802" stopIfTrue="1" operator="containsText" text="x,xx">
      <formula>NOT(ISERROR(SEARCH("x,xx",B79)))</formula>
    </cfRule>
  </conditionalFormatting>
  <conditionalFormatting sqref="B41">
    <cfRule type="containsText" dxfId="337" priority="688" stopIfTrue="1" operator="containsText" text="x,xx">
      <formula>NOT(ISERROR(SEARCH("x,xx",B41)))</formula>
    </cfRule>
  </conditionalFormatting>
  <conditionalFormatting sqref="F40">
    <cfRule type="containsText" dxfId="334" priority="684" stopIfTrue="1" operator="containsText" text="x,xx">
      <formula>NOT(ISERROR(SEARCH("x,xx",F40)))</formula>
    </cfRule>
  </conditionalFormatting>
  <conditionalFormatting sqref="B32">
    <cfRule type="containsText" dxfId="333" priority="727" stopIfTrue="1" operator="containsText" text="x,xx">
      <formula>NOT(ISERROR(SEARCH("x,xx",B32)))</formula>
    </cfRule>
  </conditionalFormatting>
  <conditionalFormatting sqref="F41">
    <cfRule type="containsText" dxfId="332" priority="687" stopIfTrue="1" operator="containsText" text="x,xx">
      <formula>NOT(ISERROR(SEARCH("x,xx",F41)))</formula>
    </cfRule>
  </conditionalFormatting>
  <conditionalFormatting sqref="B82">
    <cfRule type="containsText" dxfId="330" priority="589" stopIfTrue="1" operator="containsText" text="x,xx">
      <formula>NOT(ISERROR(SEARCH("x,xx",B82)))</formula>
    </cfRule>
  </conditionalFormatting>
  <conditionalFormatting sqref="B83">
    <cfRule type="containsText" dxfId="328" priority="553" stopIfTrue="1" operator="containsText" text="x,xx">
      <formula>NOT(ISERROR(SEARCH("x,xx",B83)))</formula>
    </cfRule>
  </conditionalFormatting>
  <conditionalFormatting sqref="F83">
    <cfRule type="containsText" dxfId="327" priority="554" stopIfTrue="1" operator="containsText" text="x,xx">
      <formula>NOT(ISERROR(SEARCH("x,xx",F83)))</formula>
    </cfRule>
  </conditionalFormatting>
  <conditionalFormatting sqref="B53">
    <cfRule type="containsText" dxfId="326" priority="526" stopIfTrue="1" operator="containsText" text="x,xx">
      <formula>NOT(ISERROR(SEARCH("x,xx",B53)))</formula>
    </cfRule>
  </conditionalFormatting>
  <conditionalFormatting sqref="B84">
    <cfRule type="containsText" dxfId="324" priority="583" stopIfTrue="1" operator="containsText" text="x,xx">
      <formula>NOT(ISERROR(SEARCH("x,xx",B84)))</formula>
    </cfRule>
  </conditionalFormatting>
  <conditionalFormatting sqref="F84">
    <cfRule type="containsText" dxfId="323" priority="585" stopIfTrue="1" operator="containsText" text="x,xx">
      <formula>NOT(ISERROR(SEARCH("x,xx",F84)))</formula>
    </cfRule>
  </conditionalFormatting>
  <conditionalFormatting sqref="B135:B136">
    <cfRule type="containsText" dxfId="322" priority="494" stopIfTrue="1" operator="containsText" text="x,xx">
      <formula>NOT(ISERROR(SEARCH("x,xx",B135)))</formula>
    </cfRule>
  </conditionalFormatting>
  <conditionalFormatting sqref="B85">
    <cfRule type="containsText" dxfId="321" priority="584" stopIfTrue="1" operator="containsText" text="x,xx">
      <formula>NOT(ISERROR(SEARCH("x,xx",B85)))</formula>
    </cfRule>
  </conditionalFormatting>
  <conditionalFormatting sqref="B147:B148">
    <cfRule type="containsText" dxfId="320" priority="499" stopIfTrue="1" operator="containsText" text="x,xx">
      <formula>NOT(ISERROR(SEARCH("x,xx",B147)))</formula>
    </cfRule>
  </conditionalFormatting>
  <conditionalFormatting sqref="B139:B140">
    <cfRule type="containsText" dxfId="319" priority="496" stopIfTrue="1" operator="containsText" text="x,xx">
      <formula>NOT(ISERROR(SEARCH("x,xx",B139)))</formula>
    </cfRule>
  </conditionalFormatting>
  <conditionalFormatting sqref="B130:B131">
    <cfRule type="containsText" dxfId="318" priority="492" stopIfTrue="1" operator="containsText" text="x,xx">
      <formula>NOT(ISERROR(SEARCH("x,xx",B130)))</formula>
    </cfRule>
  </conditionalFormatting>
  <conditionalFormatting sqref="B129">
    <cfRule type="containsText" dxfId="317" priority="491" stopIfTrue="1" operator="containsText" text="x,xx">
      <formula>NOT(ISERROR(SEARCH("x,xx",B129)))</formula>
    </cfRule>
  </conditionalFormatting>
  <conditionalFormatting sqref="F94">
    <cfRule type="containsText" dxfId="316" priority="490" stopIfTrue="1" operator="containsText" text="x,xx">
      <formula>NOT(ISERROR(SEARCH("x,xx",F94)))</formula>
    </cfRule>
  </conditionalFormatting>
  <conditionalFormatting sqref="B145:B146">
    <cfRule type="containsText" dxfId="315" priority="498" stopIfTrue="1" operator="containsText" text="x,xx">
      <formula>NOT(ISERROR(SEARCH("x,xx",B145)))</formula>
    </cfRule>
  </conditionalFormatting>
  <conditionalFormatting sqref="B142 B144">
    <cfRule type="containsText" dxfId="314" priority="497" stopIfTrue="1" operator="containsText" text="x,xx">
      <formula>NOT(ISERROR(SEARCH("x,xx",B142)))</formula>
    </cfRule>
  </conditionalFormatting>
  <conditionalFormatting sqref="B149 B151">
    <cfRule type="containsText" dxfId="313" priority="500" stopIfTrue="1" operator="containsText" text="x,xx">
      <formula>NOT(ISERROR(SEARCH("x,xx",B149)))</formula>
    </cfRule>
  </conditionalFormatting>
  <conditionalFormatting sqref="B94">
    <cfRule type="containsText" dxfId="312" priority="489" stopIfTrue="1" operator="containsText" text="x,xx">
      <formula>NOT(ISERROR(SEARCH("x,xx",B94)))</formula>
    </cfRule>
  </conditionalFormatting>
  <conditionalFormatting sqref="B132:B133">
    <cfRule type="containsText" dxfId="311" priority="493" stopIfTrue="1" operator="containsText" text="x,xx">
      <formula>NOT(ISERROR(SEARCH("x,xx",B132)))</formula>
    </cfRule>
  </conditionalFormatting>
  <conditionalFormatting sqref="F154">
    <cfRule type="containsText" dxfId="310" priority="463" stopIfTrue="1" operator="containsText" text="x,xx">
      <formula>NOT(ISERROR(SEARCH("x,xx",F154)))</formula>
    </cfRule>
  </conditionalFormatting>
  <conditionalFormatting sqref="B137:B138">
    <cfRule type="containsText" dxfId="309" priority="495" stopIfTrue="1" operator="containsText" text="x,xx">
      <formula>NOT(ISERROR(SEARCH("x,xx",B137)))</formula>
    </cfRule>
  </conditionalFormatting>
  <conditionalFormatting sqref="B154">
    <cfRule type="containsText" dxfId="307" priority="462" stopIfTrue="1" operator="containsText" text="x,xx">
      <formula>NOT(ISERROR(SEARCH("x,xx",B154)))</formula>
    </cfRule>
  </conditionalFormatting>
  <conditionalFormatting sqref="F25">
    <cfRule type="containsText" dxfId="302" priority="368" stopIfTrue="1" operator="containsText" text="x,xx">
      <formula>NOT(ISERROR(SEARCH("x,xx",F25)))</formula>
    </cfRule>
  </conditionalFormatting>
  <conditionalFormatting sqref="F24">
    <cfRule type="containsText" dxfId="292" priority="374" stopIfTrue="1" operator="containsText" text="x,xx">
      <formula>NOT(ISERROR(SEARCH("x,xx",F24)))</formula>
    </cfRule>
  </conditionalFormatting>
  <conditionalFormatting sqref="F26">
    <cfRule type="containsText" dxfId="289" priority="371" stopIfTrue="1" operator="containsText" text="x,xx">
      <formula>NOT(ISERROR(SEARCH("x,xx",F26)))</formula>
    </cfRule>
  </conditionalFormatting>
  <conditionalFormatting sqref="F39">
    <cfRule type="containsText" dxfId="282" priority="363" stopIfTrue="1" operator="containsText" text="x,xx">
      <formula>NOT(ISERROR(SEARCH("x,xx",F39)))</formula>
    </cfRule>
  </conditionalFormatting>
  <conditionalFormatting sqref="F31">
    <cfRule type="containsText" dxfId="279" priority="360" stopIfTrue="1" operator="containsText" text="x,xx">
      <formula>NOT(ISERROR(SEARCH("x,xx",F31)))</formula>
    </cfRule>
  </conditionalFormatting>
  <conditionalFormatting sqref="F27">
    <cfRule type="containsText" dxfId="274" priority="356" stopIfTrue="1" operator="containsText" text="x,xx">
      <formula>NOT(ISERROR(SEARCH("x,xx",F27)))</formula>
    </cfRule>
  </conditionalFormatting>
  <conditionalFormatting sqref="B54">
    <cfRule type="containsText" dxfId="272" priority="348" stopIfTrue="1" operator="containsText" text="x,xx">
      <formula>NOT(ISERROR(SEARCH("x,xx",B54)))</formula>
    </cfRule>
  </conditionalFormatting>
  <conditionalFormatting sqref="B75">
    <cfRule type="containsText" dxfId="270" priority="349" stopIfTrue="1" operator="containsText" text="x,xx">
      <formula>NOT(ISERROR(SEARCH("x,xx",B75)))</formula>
    </cfRule>
  </conditionalFormatting>
  <conditionalFormatting sqref="F66">
    <cfRule type="containsText" dxfId="264" priority="330" stopIfTrue="1" operator="containsText" text="x,xx">
      <formula>NOT(ISERROR(SEARCH("x,xx",F66)))</formula>
    </cfRule>
  </conditionalFormatting>
  <conditionalFormatting sqref="B66">
    <cfRule type="containsText" dxfId="263" priority="329" stopIfTrue="1" operator="containsText" text="x,xx">
      <formula>NOT(ISERROR(SEARCH("x,xx",B66)))</formula>
    </cfRule>
  </conditionalFormatting>
  <conditionalFormatting sqref="B89">
    <cfRule type="containsText" dxfId="256" priority="296" stopIfTrue="1" operator="containsText" text="x,xx">
      <formula>NOT(ISERROR(SEARCH("x,xx",B89)))</formula>
    </cfRule>
  </conditionalFormatting>
  <conditionalFormatting sqref="B172">
    <cfRule type="containsText" dxfId="255" priority="239" stopIfTrue="1" operator="containsText" text="x,xx">
      <formula>NOT(ISERROR(SEARCH("x,xx",B172)))</formula>
    </cfRule>
  </conditionalFormatting>
  <conditionalFormatting sqref="F207">
    <cfRule type="containsText" dxfId="253" priority="236" stopIfTrue="1" operator="containsText" text="x,xx">
      <formula>NOT(ISERROR(SEARCH("x,xx",F207)))</formula>
    </cfRule>
  </conditionalFormatting>
  <conditionalFormatting sqref="F172">
    <cfRule type="containsText" dxfId="252" priority="240" stopIfTrue="1" operator="containsText" text="x,xx">
      <formula>NOT(ISERROR(SEARCH("x,xx",F172)))</formula>
    </cfRule>
  </conditionalFormatting>
  <conditionalFormatting sqref="F163">
    <cfRule type="containsText" dxfId="251" priority="242" stopIfTrue="1" operator="containsText" text="x,xx">
      <formula>NOT(ISERROR(SEARCH("x,xx",F163)))</formula>
    </cfRule>
  </conditionalFormatting>
  <conditionalFormatting sqref="B163">
    <cfRule type="containsText" dxfId="250" priority="241" stopIfTrue="1" operator="containsText" text="x,xx">
      <formula>NOT(ISERROR(SEARCH("x,xx",B163)))</formula>
    </cfRule>
  </conditionalFormatting>
  <conditionalFormatting sqref="B164:B165">
    <cfRule type="containsText" dxfId="249" priority="255" stopIfTrue="1" operator="containsText" text="x,xx">
      <formula>NOT(ISERROR(SEARCH("x,xx",B164)))</formula>
    </cfRule>
  </conditionalFormatting>
  <conditionalFormatting sqref="F180">
    <cfRule type="containsText" dxfId="248" priority="238" stopIfTrue="1" operator="containsText" text="x,xx">
      <formula>NOT(ISERROR(SEARCH("x,xx",F180)))</formula>
    </cfRule>
  </conditionalFormatting>
  <conditionalFormatting sqref="B180">
    <cfRule type="containsText" dxfId="247" priority="237" stopIfTrue="1" operator="containsText" text="x,xx">
      <formula>NOT(ISERROR(SEARCH("x,xx",B180)))</formula>
    </cfRule>
  </conditionalFormatting>
  <conditionalFormatting sqref="F221">
    <cfRule type="containsText" dxfId="246" priority="234" stopIfTrue="1" operator="containsText" text="x,xx">
      <formula>NOT(ISERROR(SEARCH("x,xx",F221)))</formula>
    </cfRule>
  </conditionalFormatting>
  <conditionalFormatting sqref="B207">
    <cfRule type="containsText" dxfId="245" priority="235" stopIfTrue="1" operator="containsText" text="x,xx">
      <formula>NOT(ISERROR(SEARCH("x,xx",B207)))</formula>
    </cfRule>
  </conditionalFormatting>
  <conditionalFormatting sqref="B170:B171">
    <cfRule type="containsText" dxfId="244" priority="257" stopIfTrue="1" operator="containsText" text="x,xx">
      <formula>NOT(ISERROR(SEARCH("x,xx",B170)))</formula>
    </cfRule>
  </conditionalFormatting>
  <conditionalFormatting sqref="B166:B168">
    <cfRule type="containsText" dxfId="243" priority="256" stopIfTrue="1" operator="containsText" text="x,xx">
      <formula>NOT(ISERROR(SEARCH("x,xx",B166)))</formula>
    </cfRule>
  </conditionalFormatting>
  <conditionalFormatting sqref="B280:B281">
    <cfRule type="containsText" dxfId="242" priority="217" stopIfTrue="1" operator="containsText" text="x,xx">
      <formula>NOT(ISERROR(SEARCH("x,xx",B280)))</formula>
    </cfRule>
  </conditionalFormatting>
  <conditionalFormatting sqref="B250">
    <cfRule type="containsText" dxfId="241" priority="231" stopIfTrue="1" operator="containsText" text="x,xx">
      <formula>NOT(ISERROR(SEARCH("x,xx",B250)))</formula>
    </cfRule>
  </conditionalFormatting>
  <conditionalFormatting sqref="B221">
    <cfRule type="containsText" dxfId="240" priority="233" stopIfTrue="1" operator="containsText" text="x,xx">
      <formula>NOT(ISERROR(SEARCH("x,xx",B221)))</formula>
    </cfRule>
  </conditionalFormatting>
  <conditionalFormatting sqref="F250">
    <cfRule type="containsText" dxfId="239" priority="232" stopIfTrue="1" operator="containsText" text="x,xx">
      <formula>NOT(ISERROR(SEARCH("x,xx",F250)))</formula>
    </cfRule>
  </conditionalFormatting>
  <conditionalFormatting sqref="B263:B265">
    <cfRule type="containsText" dxfId="238" priority="209" stopIfTrue="1" operator="containsText" text="x,xx">
      <formula>NOT(ISERROR(SEARCH("x,xx",B263)))</formula>
    </cfRule>
  </conditionalFormatting>
  <conditionalFormatting sqref="B267:B269">
    <cfRule type="containsText" dxfId="237" priority="210" stopIfTrue="1" operator="containsText" text="x,xx">
      <formula>NOT(ISERROR(SEARCH("x,xx",B267)))</formula>
    </cfRule>
  </conditionalFormatting>
  <conditionalFormatting sqref="B270">
    <cfRule type="containsText" dxfId="236" priority="211" stopIfTrue="1" operator="containsText" text="x,xx">
      <formula>NOT(ISERROR(SEARCH("x,xx",B270)))</formula>
    </cfRule>
  </conditionalFormatting>
  <conditionalFormatting sqref="B291">
    <cfRule type="containsText" dxfId="235" priority="221" stopIfTrue="1" operator="containsText" text="x,xx">
      <formula>NOT(ISERROR(SEARCH("x,xx",B291)))</formula>
    </cfRule>
  </conditionalFormatting>
  <conditionalFormatting sqref="B261:B262">
    <cfRule type="containsText" dxfId="234" priority="208" stopIfTrue="1" operator="containsText" text="x,xx">
      <formula>NOT(ISERROR(SEARCH("x,xx",B261)))</formula>
    </cfRule>
  </conditionalFormatting>
  <conditionalFormatting sqref="B272 B274">
    <cfRule type="containsText" dxfId="233" priority="214" stopIfTrue="1" operator="containsText" text="x,xx">
      <formula>NOT(ISERROR(SEARCH("x,xx",B272)))</formula>
    </cfRule>
  </conditionalFormatting>
  <conditionalFormatting sqref="B275:B276">
    <cfRule type="containsText" dxfId="232" priority="215" stopIfTrue="1" operator="containsText" text="x,xx">
      <formula>NOT(ISERROR(SEARCH("x,xx",B275)))</formula>
    </cfRule>
  </conditionalFormatting>
  <conditionalFormatting sqref="B260">
    <cfRule type="containsText" dxfId="231" priority="207" stopIfTrue="1" operator="containsText" text="x,xx">
      <formula>NOT(ISERROR(SEARCH("x,xx",B260)))</formula>
    </cfRule>
  </conditionalFormatting>
  <conditionalFormatting sqref="B273">
    <cfRule type="containsText" dxfId="230" priority="200" stopIfTrue="1" operator="containsText" text="x,xx">
      <formula>NOT(ISERROR(SEARCH("x,xx",B273)))</formula>
    </cfRule>
  </conditionalFormatting>
  <conditionalFormatting sqref="B271">
    <cfRule type="containsText" dxfId="228" priority="213" stopIfTrue="1" operator="containsText" text="x,xx">
      <formula>NOT(ISERROR(SEARCH("x,xx",B271)))</formula>
    </cfRule>
  </conditionalFormatting>
  <conditionalFormatting sqref="F258">
    <cfRule type="containsText" dxfId="227" priority="203" stopIfTrue="1" operator="containsText" text="x,xx">
      <formula>NOT(ISERROR(SEARCH("x,xx",F258)))</formula>
    </cfRule>
  </conditionalFormatting>
  <conditionalFormatting sqref="B292:B294">
    <cfRule type="containsText" dxfId="226" priority="219" stopIfTrue="1" operator="containsText" text="x,xx">
      <formula>NOT(ISERROR(SEARCH("x,xx",B292)))</formula>
    </cfRule>
  </conditionalFormatting>
  <conditionalFormatting sqref="B283 B290">
    <cfRule type="containsText" dxfId="225" priority="218" stopIfTrue="1" operator="containsText" text="x,xx">
      <formula>NOT(ISERROR(SEARCH("x,xx",B283)))</formula>
    </cfRule>
  </conditionalFormatting>
  <conditionalFormatting sqref="B277:B279">
    <cfRule type="containsText" dxfId="224" priority="216" stopIfTrue="1" operator="containsText" text="x,xx">
      <formula>NOT(ISERROR(SEARCH("x,xx",B277)))</formula>
    </cfRule>
  </conditionalFormatting>
  <conditionalFormatting sqref="F282">
    <cfRule type="containsText" dxfId="223" priority="199" stopIfTrue="1" operator="containsText" text="x,xx">
      <formula>NOT(ISERROR(SEARCH("x,xx",F282)))</formula>
    </cfRule>
  </conditionalFormatting>
  <conditionalFormatting sqref="B258">
    <cfRule type="containsText" dxfId="222" priority="202" stopIfTrue="1" operator="containsText" text="x,xx">
      <formula>NOT(ISERROR(SEARCH("x,xx",B258)))</formula>
    </cfRule>
  </conditionalFormatting>
  <conditionalFormatting sqref="B282">
    <cfRule type="containsText" dxfId="221" priority="198" stopIfTrue="1" operator="containsText" text="x,xx">
      <formula>NOT(ISERROR(SEARCH("x,xx",B282)))</formula>
    </cfRule>
  </conditionalFormatting>
  <conditionalFormatting sqref="F273">
    <cfRule type="containsText" dxfId="220" priority="201" stopIfTrue="1" operator="containsText" text="x,xx">
      <formula>NOT(ISERROR(SEARCH("x,xx",F273)))</formula>
    </cfRule>
  </conditionalFormatting>
  <conditionalFormatting sqref="B266">
    <cfRule type="containsText" dxfId="219" priority="212" stopIfTrue="1" operator="containsText" text="x,xx">
      <formula>NOT(ISERROR(SEARCH("x,xx",B266)))</formula>
    </cfRule>
  </conditionalFormatting>
  <conditionalFormatting sqref="F28">
    <cfRule type="containsText" dxfId="215" priority="188" stopIfTrue="1" operator="containsText" text="x,xx">
      <formula>NOT(ISERROR(SEARCH("x,xx",F28)))</formula>
    </cfRule>
  </conditionalFormatting>
  <conditionalFormatting sqref="B56">
    <cfRule type="containsText" dxfId="213" priority="179" stopIfTrue="1" operator="containsText" text="x,xx">
      <formula>NOT(ISERROR(SEARCH("x,xx",B56)))</formula>
    </cfRule>
  </conditionalFormatting>
  <conditionalFormatting sqref="B77">
    <cfRule type="containsText" dxfId="209" priority="184" stopIfTrue="1" operator="containsText" text="x,xx">
      <formula>NOT(ISERROR(SEARCH("x,xx",B77)))</formula>
    </cfRule>
  </conditionalFormatting>
  <conditionalFormatting sqref="B55">
    <cfRule type="containsText" dxfId="208" priority="176" stopIfTrue="1" operator="containsText" text="x,xx">
      <formula>NOT(ISERROR(SEARCH("x,xx",B55)))</formula>
    </cfRule>
  </conditionalFormatting>
  <conditionalFormatting sqref="F29">
    <cfRule type="containsText" dxfId="204" priority="172" stopIfTrue="1" operator="containsText" text="x,xx">
      <formula>NOT(ISERROR(SEARCH("x,xx",F29)))</formula>
    </cfRule>
  </conditionalFormatting>
  <conditionalFormatting sqref="B50">
    <cfRule type="containsText" dxfId="198" priority="162" stopIfTrue="1" operator="containsText" text="x,xx">
      <formula>NOT(ISERROR(SEARCH("x,xx",B50)))</formula>
    </cfRule>
  </conditionalFormatting>
  <conditionalFormatting sqref="F30">
    <cfRule type="containsText" dxfId="188" priority="157" stopIfTrue="1" operator="containsText" text="x,xx">
      <formula>NOT(ISERROR(SEARCH("x,xx",F30)))</formula>
    </cfRule>
  </conditionalFormatting>
  <conditionalFormatting sqref="B126">
    <cfRule type="containsText" dxfId="173" priority="127" stopIfTrue="1" operator="containsText" text="x,xx">
      <formula>NOT(ISERROR(SEARCH("x,xx",B126)))</formula>
    </cfRule>
  </conditionalFormatting>
  <conditionalFormatting sqref="B120:B121">
    <cfRule type="containsText" dxfId="172" priority="123" stopIfTrue="1" operator="containsText" text="x,xx">
      <formula>NOT(ISERROR(SEARCH("x,xx",B120)))</formula>
    </cfRule>
  </conditionalFormatting>
  <conditionalFormatting sqref="B100:B101">
    <cfRule type="containsText" dxfId="171" priority="113" stopIfTrue="1" operator="containsText" text="x,xx">
      <formula>NOT(ISERROR(SEARCH("x,xx",B100)))</formula>
    </cfRule>
  </conditionalFormatting>
  <conditionalFormatting sqref="B110 B112">
    <cfRule type="containsText" dxfId="170" priority="118" stopIfTrue="1" operator="containsText" text="x,xx">
      <formula>NOT(ISERROR(SEARCH("x,xx",B110)))</formula>
    </cfRule>
  </conditionalFormatting>
  <conditionalFormatting sqref="B127:B128">
    <cfRule type="containsText" dxfId="169" priority="126" stopIfTrue="1" operator="containsText" text="x,xx">
      <formula>NOT(ISERROR(SEARCH("x,xx",B127)))</formula>
    </cfRule>
  </conditionalFormatting>
  <conditionalFormatting sqref="B124:B125">
    <cfRule type="containsText" dxfId="168" priority="125" stopIfTrue="1" operator="containsText" text="x,xx">
      <formula>NOT(ISERROR(SEARCH("x,xx",B124)))</formula>
    </cfRule>
  </conditionalFormatting>
  <conditionalFormatting sqref="B104:B105">
    <cfRule type="containsText" dxfId="167" priority="115" stopIfTrue="1" operator="containsText" text="x,xx">
      <formula>NOT(ISERROR(SEARCH("x,xx",B104)))</formula>
    </cfRule>
  </conditionalFormatting>
  <conditionalFormatting sqref="B96:B97">
    <cfRule type="containsText" dxfId="166" priority="111" stopIfTrue="1" operator="containsText" text="x,xx">
      <formula>NOT(ISERROR(SEARCH("x,xx",B96)))</formula>
    </cfRule>
  </conditionalFormatting>
  <conditionalFormatting sqref="B95">
    <cfRule type="containsText" dxfId="165" priority="110" stopIfTrue="1" operator="containsText" text="x,xx">
      <formula>NOT(ISERROR(SEARCH("x,xx",B95)))</formula>
    </cfRule>
  </conditionalFormatting>
  <conditionalFormatting sqref="B117:B118">
    <cfRule type="containsText" dxfId="164" priority="121" stopIfTrue="1" operator="containsText" text="x,xx">
      <formula>NOT(ISERROR(SEARCH("x,xx",B117)))</formula>
    </cfRule>
  </conditionalFormatting>
  <conditionalFormatting sqref="B119">
    <cfRule type="containsText" dxfId="163" priority="122" stopIfTrue="1" operator="containsText" text="x,xx">
      <formula>NOT(ISERROR(SEARCH("x,xx",B119)))</formula>
    </cfRule>
  </conditionalFormatting>
  <conditionalFormatting sqref="B122:B123">
    <cfRule type="containsText" dxfId="162" priority="124" stopIfTrue="1" operator="containsText" text="x,xx">
      <formula>NOT(ISERROR(SEARCH("x,xx",B122)))</formula>
    </cfRule>
  </conditionalFormatting>
  <conditionalFormatting sqref="B108:B109">
    <cfRule type="containsText" dxfId="161" priority="117" stopIfTrue="1" operator="containsText" text="x,xx">
      <formula>NOT(ISERROR(SEARCH("x,xx",B108)))</formula>
    </cfRule>
  </conditionalFormatting>
  <conditionalFormatting sqref="B106:B107">
    <cfRule type="containsText" dxfId="160" priority="116" stopIfTrue="1" operator="containsText" text="x,xx">
      <formula>NOT(ISERROR(SEARCH("x,xx",B106)))</formula>
    </cfRule>
  </conditionalFormatting>
  <conditionalFormatting sqref="B113:B114">
    <cfRule type="containsText" dxfId="159" priority="119" stopIfTrue="1" operator="containsText" text="x,xx">
      <formula>NOT(ISERROR(SEARCH("x,xx",B113)))</formula>
    </cfRule>
  </conditionalFormatting>
  <conditionalFormatting sqref="B115:B116">
    <cfRule type="containsText" dxfId="158" priority="120" stopIfTrue="1" operator="containsText" text="x,xx">
      <formula>NOT(ISERROR(SEARCH("x,xx",B115)))</formula>
    </cfRule>
  </conditionalFormatting>
  <conditionalFormatting sqref="B98:B99">
    <cfRule type="containsText" dxfId="157" priority="112" stopIfTrue="1" operator="containsText" text="x,xx">
      <formula>NOT(ISERROR(SEARCH("x,xx",B98)))</formula>
    </cfRule>
  </conditionalFormatting>
  <conditionalFormatting sqref="B111">
    <cfRule type="containsText" dxfId="156" priority="106" stopIfTrue="1" operator="containsText" text="x,xx">
      <formula>NOT(ISERROR(SEARCH("x,xx",B111)))</formula>
    </cfRule>
  </conditionalFormatting>
  <conditionalFormatting sqref="F111">
    <cfRule type="containsText" dxfId="155" priority="107" stopIfTrue="1" operator="containsText" text="x,xx">
      <formula>NOT(ISERROR(SEARCH("x,xx",F111)))</formula>
    </cfRule>
  </conditionalFormatting>
  <conditionalFormatting sqref="B102:B103">
    <cfRule type="containsText" dxfId="154" priority="114" stopIfTrue="1" operator="containsText" text="x,xx">
      <formula>NOT(ISERROR(SEARCH("x,xx",B102)))</formula>
    </cfRule>
  </conditionalFormatting>
  <conditionalFormatting sqref="B134">
    <cfRule type="containsText" dxfId="153" priority="104" stopIfTrue="1" operator="containsText" text="x,xx">
      <formula>NOT(ISERROR(SEARCH("x,xx",B134)))</formula>
    </cfRule>
  </conditionalFormatting>
  <conditionalFormatting sqref="F134">
    <cfRule type="containsText" dxfId="152" priority="105" stopIfTrue="1" operator="containsText" text="x,xx">
      <formula>NOT(ISERROR(SEARCH("x,xx",F134)))</formula>
    </cfRule>
  </conditionalFormatting>
  <conditionalFormatting sqref="B141">
    <cfRule type="containsText" dxfId="151" priority="102" stopIfTrue="1" operator="containsText" text="x,xx">
      <formula>NOT(ISERROR(SEARCH("x,xx",B141)))</formula>
    </cfRule>
  </conditionalFormatting>
  <conditionalFormatting sqref="F141">
    <cfRule type="containsText" dxfId="150" priority="103" stopIfTrue="1" operator="containsText" text="x,xx">
      <formula>NOT(ISERROR(SEARCH("x,xx",F141)))</formula>
    </cfRule>
  </conditionalFormatting>
  <conditionalFormatting sqref="B143">
    <cfRule type="containsText" dxfId="149" priority="100" stopIfTrue="1" operator="containsText" text="x,xx">
      <formula>NOT(ISERROR(SEARCH("x,xx",B143)))</formula>
    </cfRule>
  </conditionalFormatting>
  <conditionalFormatting sqref="F143">
    <cfRule type="containsText" dxfId="148" priority="101" stopIfTrue="1" operator="containsText" text="x,xx">
      <formula>NOT(ISERROR(SEARCH("x,xx",F143)))</formula>
    </cfRule>
  </conditionalFormatting>
  <conditionalFormatting sqref="B150">
    <cfRule type="containsText" dxfId="147" priority="98" stopIfTrue="1" operator="containsText" text="x,xx">
      <formula>NOT(ISERROR(SEARCH("x,xx",B150)))</formula>
    </cfRule>
  </conditionalFormatting>
  <conditionalFormatting sqref="F150">
    <cfRule type="containsText" dxfId="146" priority="99" stopIfTrue="1" operator="containsText" text="x,xx">
      <formula>NOT(ISERROR(SEARCH("x,xx",F150)))</formula>
    </cfRule>
  </conditionalFormatting>
  <conditionalFormatting sqref="B161">
    <cfRule type="containsText" dxfId="144" priority="80" stopIfTrue="1" operator="containsText" text="x,xx">
      <formula>NOT(ISERROR(SEARCH("x,xx",B161)))</formula>
    </cfRule>
  </conditionalFormatting>
  <conditionalFormatting sqref="F162">
    <cfRule type="containsText" dxfId="143" priority="72" stopIfTrue="1" operator="containsText" text="x,xx">
      <formula>NOT(ISERROR(SEARCH("x,xx",F162)))</formula>
    </cfRule>
  </conditionalFormatting>
  <conditionalFormatting sqref="B169">
    <cfRule type="containsText" dxfId="142" priority="71" stopIfTrue="1" operator="containsText" text="x,xx">
      <formula>NOT(ISERROR(SEARCH("x,xx",B169)))</formula>
    </cfRule>
  </conditionalFormatting>
  <conditionalFormatting sqref="B176">
    <cfRule type="containsText" dxfId="141" priority="64" stopIfTrue="1" operator="containsText" text="x,xx">
      <formula>NOT(ISERROR(SEARCH("x,xx",B176)))</formula>
    </cfRule>
  </conditionalFormatting>
  <conditionalFormatting sqref="B259">
    <cfRule type="containsText" dxfId="140" priority="39" stopIfTrue="1" operator="containsText" text="x,xx">
      <formula>NOT(ISERROR(SEARCH("x,xx",B259)))</formula>
    </cfRule>
  </conditionalFormatting>
  <conditionalFormatting sqref="B284">
    <cfRule type="containsText" dxfId="139" priority="35" stopIfTrue="1" operator="containsText" text="x,xx">
      <formula>NOT(ISERROR(SEARCH("x,xx",B284)))</formula>
    </cfRule>
  </conditionalFormatting>
  <conditionalFormatting sqref="B297">
    <cfRule type="containsText" dxfId="138" priority="29" stopIfTrue="1" operator="containsText" text="x,xx">
      <formula>NOT(ISERROR(SEARCH("x,xx",B297)))</formula>
    </cfRule>
  </conditionalFormatting>
  <conditionalFormatting sqref="B160 B156">
    <cfRule type="containsText" dxfId="137" priority="81" stopIfTrue="1" operator="containsText" text="x,xx">
      <formula>NOT(ISERROR(SEARCH("x,xx",B156)))</formula>
    </cfRule>
  </conditionalFormatting>
  <conditionalFormatting sqref="F161">
    <cfRule type="containsText" dxfId="136" priority="79" stopIfTrue="1" operator="containsText" text="x,xx">
      <formula>NOT(ISERROR(SEARCH("x,xx",F161)))</formula>
    </cfRule>
  </conditionalFormatting>
  <conditionalFormatting sqref="B155">
    <cfRule type="containsText" dxfId="135" priority="78" stopIfTrue="1" operator="containsText" text="x,xx">
      <formula>NOT(ISERROR(SEARCH("x,xx",B155)))</formula>
    </cfRule>
  </conditionalFormatting>
  <conditionalFormatting sqref="B158">
    <cfRule type="containsText" dxfId="134" priority="75" stopIfTrue="1" operator="containsText" text="x,xx">
      <formula>NOT(ISERROR(SEARCH("x,xx",B158)))</formula>
    </cfRule>
  </conditionalFormatting>
  <conditionalFormatting sqref="B159">
    <cfRule type="containsText" dxfId="133" priority="77" stopIfTrue="1" operator="containsText" text="x,xx">
      <formula>NOT(ISERROR(SEARCH("x,xx",B159)))</formula>
    </cfRule>
  </conditionalFormatting>
  <conditionalFormatting sqref="F158">
    <cfRule type="containsText" dxfId="132" priority="76" stopIfTrue="1" operator="containsText" text="x,xx">
      <formula>NOT(ISERROR(SEARCH("x,xx",F158)))</formula>
    </cfRule>
  </conditionalFormatting>
  <conditionalFormatting sqref="B157">
    <cfRule type="containsText" dxfId="131" priority="74" stopIfTrue="1" operator="containsText" text="x,xx">
      <formula>NOT(ISERROR(SEARCH("x,xx",B157)))</formula>
    </cfRule>
  </conditionalFormatting>
  <conditionalFormatting sqref="B162">
    <cfRule type="containsText" dxfId="130" priority="73" stopIfTrue="1" operator="containsText" text="x,xx">
      <formula>NOT(ISERROR(SEARCH("x,xx",B162)))</formula>
    </cfRule>
  </conditionalFormatting>
  <conditionalFormatting sqref="B173">
    <cfRule type="containsText" dxfId="129" priority="69" stopIfTrue="1" operator="containsText" text="x,xx">
      <formula>NOT(ISERROR(SEARCH("x,xx",B173)))</formula>
    </cfRule>
  </conditionalFormatting>
  <conditionalFormatting sqref="B178:B179">
    <cfRule type="containsText" dxfId="128" priority="68" stopIfTrue="1" operator="containsText" text="x,xx">
      <formula>NOT(ISERROR(SEARCH("x,xx",B178)))</formula>
    </cfRule>
  </conditionalFormatting>
  <conditionalFormatting sqref="B174">
    <cfRule type="containsText" dxfId="127" priority="67" stopIfTrue="1" operator="containsText" text="x,xx">
      <formula>NOT(ISERROR(SEARCH("x,xx",B174)))</formula>
    </cfRule>
  </conditionalFormatting>
  <conditionalFormatting sqref="B177">
    <cfRule type="containsText" dxfId="126" priority="66" stopIfTrue="1" operator="containsText" text="x,xx">
      <formula>NOT(ISERROR(SEARCH("x,xx",B177)))</formula>
    </cfRule>
  </conditionalFormatting>
  <conditionalFormatting sqref="B175">
    <cfRule type="containsText" dxfId="125" priority="65" stopIfTrue="1" operator="containsText" text="x,xx">
      <formula>NOT(ISERROR(SEARCH("x,xx",B175)))</formula>
    </cfRule>
  </conditionalFormatting>
  <conditionalFormatting sqref="B188 B186 B191:B192">
    <cfRule type="containsText" dxfId="124" priority="63" stopIfTrue="1" operator="containsText" text="x,xx">
      <formula>NOT(ISERROR(SEARCH("x,xx",B186)))</formula>
    </cfRule>
  </conditionalFormatting>
  <conditionalFormatting sqref="B183:B185 B194:B199 B187">
    <cfRule type="containsText" dxfId="123" priority="62" stopIfTrue="1" operator="containsText" text="x,xx">
      <formula>NOT(ISERROR(SEARCH("x,xx",B183)))</formula>
    </cfRule>
  </conditionalFormatting>
  <conditionalFormatting sqref="B202">
    <cfRule type="containsText" dxfId="122" priority="61" stopIfTrue="1" operator="containsText" text="x,xx">
      <formula>NOT(ISERROR(SEARCH("x,xx",B202)))</formula>
    </cfRule>
  </conditionalFormatting>
  <conditionalFormatting sqref="B189">
    <cfRule type="containsText" dxfId="121" priority="60" stopIfTrue="1" operator="containsText" text="x,xx">
      <formula>NOT(ISERROR(SEARCH("x,xx",B189)))</formula>
    </cfRule>
  </conditionalFormatting>
  <conditionalFormatting sqref="B193">
    <cfRule type="containsText" dxfId="120" priority="59" stopIfTrue="1" operator="containsText" text="x,xx">
      <formula>NOT(ISERROR(SEARCH("x,xx",B193)))</formula>
    </cfRule>
  </conditionalFormatting>
  <conditionalFormatting sqref="B200:B201">
    <cfRule type="containsText" dxfId="119" priority="58" stopIfTrue="1" operator="containsText" text="x,xx">
      <formula>NOT(ISERROR(SEARCH("x,xx",B200)))</formula>
    </cfRule>
  </conditionalFormatting>
  <conditionalFormatting sqref="B205">
    <cfRule type="containsText" dxfId="118" priority="57" stopIfTrue="1" operator="containsText" text="x,xx">
      <formula>NOT(ISERROR(SEARCH("x,xx",B205)))</formula>
    </cfRule>
  </conditionalFormatting>
  <conditionalFormatting sqref="B206">
    <cfRule type="containsText" dxfId="117" priority="56" stopIfTrue="1" operator="containsText" text="x,xx">
      <formula>NOT(ISERROR(SEARCH("x,xx",B206)))</formula>
    </cfRule>
  </conditionalFormatting>
  <conditionalFormatting sqref="B203">
    <cfRule type="containsText" dxfId="116" priority="55" stopIfTrue="1" operator="containsText" text="x,xx">
      <formula>NOT(ISERROR(SEARCH("x,xx",B203)))</formula>
    </cfRule>
  </conditionalFormatting>
  <conditionalFormatting sqref="B204">
    <cfRule type="containsText" dxfId="115" priority="54" stopIfTrue="1" operator="containsText" text="x,xx">
      <formula>NOT(ISERROR(SEARCH("x,xx",B204)))</formula>
    </cfRule>
  </conditionalFormatting>
  <conditionalFormatting sqref="B181">
    <cfRule type="containsText" dxfId="114" priority="53" stopIfTrue="1" operator="containsText" text="x,xx">
      <formula>NOT(ISERROR(SEARCH("x,xx",B181)))</formula>
    </cfRule>
  </conditionalFormatting>
  <conditionalFormatting sqref="B190">
    <cfRule type="containsText" dxfId="113" priority="52" stopIfTrue="1" operator="containsText" text="x,xx">
      <formula>NOT(ISERROR(SEARCH("x,xx",B190)))</formula>
    </cfRule>
  </conditionalFormatting>
  <conditionalFormatting sqref="B182">
    <cfRule type="containsText" dxfId="112" priority="51" stopIfTrue="1" operator="containsText" text="x,xx">
      <formula>NOT(ISERROR(SEARCH("x,xx",B182)))</formula>
    </cfRule>
  </conditionalFormatting>
  <conditionalFormatting sqref="B209:B219">
    <cfRule type="containsText" dxfId="111" priority="50" stopIfTrue="1" operator="containsText" text="x,xx">
      <formula>NOT(ISERROR(SEARCH("x,xx",B209)))</formula>
    </cfRule>
  </conditionalFormatting>
  <conditionalFormatting sqref="B208">
    <cfRule type="containsText" dxfId="110" priority="49" stopIfTrue="1" operator="containsText" text="x,xx">
      <formula>NOT(ISERROR(SEARCH("x,xx",B208)))</formula>
    </cfRule>
  </conditionalFormatting>
  <conditionalFormatting sqref="B220">
    <cfRule type="containsText" dxfId="109" priority="48" stopIfTrue="1" operator="containsText" text="x,xx">
      <formula>NOT(ISERROR(SEARCH("x,xx",B220)))</formula>
    </cfRule>
  </conditionalFormatting>
  <conditionalFormatting sqref="B248:B249 B234 B237:B238">
    <cfRule type="containsText" dxfId="108" priority="47" stopIfTrue="1" operator="containsText" text="x,xx">
      <formula>NOT(ISERROR(SEARCH("x,xx",B234)))</formula>
    </cfRule>
  </conditionalFormatting>
  <conditionalFormatting sqref="B224:B232">
    <cfRule type="containsText" dxfId="107" priority="46" stopIfTrue="1" operator="containsText" text="x,xx">
      <formula>NOT(ISERROR(SEARCH("x,xx",B224)))</formula>
    </cfRule>
  </conditionalFormatting>
  <conditionalFormatting sqref="B239:B247">
    <cfRule type="containsText" dxfId="106" priority="45" stopIfTrue="1" operator="containsText" text="x,xx">
      <formula>NOT(ISERROR(SEARCH("x,xx",B239)))</formula>
    </cfRule>
  </conditionalFormatting>
  <conditionalFormatting sqref="B223">
    <cfRule type="containsText" dxfId="105" priority="44" stopIfTrue="1" operator="containsText" text="x,xx">
      <formula>NOT(ISERROR(SEARCH("x,xx",B223)))</formula>
    </cfRule>
  </conditionalFormatting>
  <conditionalFormatting sqref="B233">
    <cfRule type="containsText" dxfId="104" priority="43" stopIfTrue="1" operator="containsText" text="x,xx">
      <formula>NOT(ISERROR(SEARCH("x,xx",B233)))</formula>
    </cfRule>
  </conditionalFormatting>
  <conditionalFormatting sqref="B222">
    <cfRule type="containsText" dxfId="103" priority="42" stopIfTrue="1" operator="containsText" text="x,xx">
      <formula>NOT(ISERROR(SEARCH("x,xx",B222)))</formula>
    </cfRule>
  </conditionalFormatting>
  <conditionalFormatting sqref="B235:B236">
    <cfRule type="containsText" dxfId="102" priority="41" stopIfTrue="1" operator="containsText" text="x,xx">
      <formula>NOT(ISERROR(SEARCH("x,xx",B235)))</formula>
    </cfRule>
  </conditionalFormatting>
  <conditionalFormatting sqref="B251:B257">
    <cfRule type="containsText" dxfId="101" priority="40" stopIfTrue="1" operator="containsText" text="x,xx">
      <formula>NOT(ISERROR(SEARCH("x,xx",B251)))</formula>
    </cfRule>
  </conditionalFormatting>
  <conditionalFormatting sqref="B285">
    <cfRule type="containsText" dxfId="100" priority="38" stopIfTrue="1" operator="containsText" text="x,xx">
      <formula>NOT(ISERROR(SEARCH("x,xx",B285)))</formula>
    </cfRule>
  </conditionalFormatting>
  <conditionalFormatting sqref="B289">
    <cfRule type="containsText" dxfId="99" priority="37" stopIfTrue="1" operator="containsText" text="x,xx">
      <formula>NOT(ISERROR(SEARCH("x,xx",B289)))</formula>
    </cfRule>
  </conditionalFormatting>
  <conditionalFormatting sqref="B286:B288">
    <cfRule type="containsText" dxfId="98" priority="36" stopIfTrue="1" operator="containsText" text="x,xx">
      <formula>NOT(ISERROR(SEARCH("x,xx",B286)))</formula>
    </cfRule>
  </conditionalFormatting>
  <conditionalFormatting sqref="B296">
    <cfRule type="containsText" dxfId="97" priority="34" stopIfTrue="1" operator="containsText" text="x,xx">
      <formula>NOT(ISERROR(SEARCH("x,xx",B296)))</formula>
    </cfRule>
  </conditionalFormatting>
  <conditionalFormatting sqref="F295">
    <cfRule type="containsText" dxfId="96" priority="33" stopIfTrue="1" operator="containsText" text="x,xx">
      <formula>NOT(ISERROR(SEARCH("x,xx",F295)))</formula>
    </cfRule>
  </conditionalFormatting>
  <conditionalFormatting sqref="B295">
    <cfRule type="containsText" dxfId="95" priority="32" stopIfTrue="1" operator="containsText" text="x,xx">
      <formula>NOT(ISERROR(SEARCH("x,xx",B295)))</formula>
    </cfRule>
  </conditionalFormatting>
  <conditionalFormatting sqref="B298">
    <cfRule type="containsText" dxfId="94" priority="31" stopIfTrue="1" operator="containsText" text="x,xx">
      <formula>NOT(ISERROR(SEARCH("x,xx",B298)))</formula>
    </cfRule>
  </conditionalFormatting>
  <conditionalFormatting sqref="B299:B301">
    <cfRule type="containsText" dxfId="93" priority="30" stopIfTrue="1" operator="containsText" text="x,xx">
      <formula>NOT(ISERROR(SEARCH("x,xx",B299)))</formula>
    </cfRule>
  </conditionalFormatting>
  <conditionalFormatting sqref="F88">
    <cfRule type="containsText" dxfId="75" priority="12" stopIfTrue="1" operator="containsText" text="x,xx">
      <formula>NOT(ISERROR(SEARCH("x,xx",F88)))</formula>
    </cfRule>
  </conditionalFormatting>
  <conditionalFormatting sqref="B88">
    <cfRule type="containsText" dxfId="73" priority="11" stopIfTrue="1" operator="containsText" text="x,xx">
      <formula>NOT(ISERROR(SEARCH("x,xx",B88)))</formula>
    </cfRule>
  </conditionalFormatting>
  <conditionalFormatting sqref="B76">
    <cfRule type="containsText" dxfId="72" priority="8" stopIfTrue="1" operator="containsText" text="x,xx">
      <formula>NOT(ISERROR(SEARCH("x,xx",B76)))</formula>
    </cfRule>
  </conditionalFormatting>
  <conditionalFormatting sqref="B78">
    <cfRule type="containsText" dxfId="68" priority="4" stopIfTrue="1" operator="containsText" text="x,xx">
      <formula>NOT(ISERROR(SEARCH("x,xx",B78)))</formula>
    </cfRule>
  </conditionalFormatting>
  <conditionalFormatting sqref="B87">
    <cfRule type="containsText" dxfId="67" priority="3" stopIfTrue="1" operator="containsText" text="x,xx">
      <formula>NOT(ISERROR(SEARCH("x,xx",B87)))</formula>
    </cfRule>
  </conditionalFormatting>
  <printOptions horizontalCentered="1"/>
  <pageMargins left="0.39370078740157483" right="0.39370078740157483" top="0.82677165354330717" bottom="0.59055118110236227" header="0.31496062992125984" footer="0.31496062992125984"/>
  <pageSetup paperSize="9" fitToHeight="20" orientation="landscape" r:id="rId1"/>
  <headerFooter>
    <oddHeader>&amp;L
  &amp;G&amp;C&amp;"-,Negrito"&amp;11&amp;K03+000
&amp;K03+049UNIDADE DE ENGENHARIA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PageLayoutView="85" workbookViewId="0">
      <selection activeCell="D7" sqref="D7"/>
    </sheetView>
  </sheetViews>
  <sheetFormatPr defaultColWidth="8.85546875" defaultRowHeight="12.75" x14ac:dyDescent="0.2"/>
  <cols>
    <col min="1" max="1" width="10.28515625" style="22" customWidth="1"/>
    <col min="2" max="2" width="6.28515625" style="22" customWidth="1"/>
    <col min="3" max="3" width="43.5703125" style="22" customWidth="1"/>
    <col min="4" max="4" width="11.140625" style="22" customWidth="1"/>
    <col min="5" max="6" width="8.85546875" style="22"/>
    <col min="7" max="7" width="31.42578125" style="22" customWidth="1"/>
    <col min="8" max="8" width="8.85546875" style="22"/>
    <col min="9" max="9" width="10.28515625" style="22" customWidth="1"/>
    <col min="10" max="16384" width="8.85546875" style="22"/>
  </cols>
  <sheetData>
    <row r="1" spans="1:8" x14ac:dyDescent="0.2">
      <c r="A1" s="21"/>
      <c r="B1" s="21"/>
      <c r="C1" s="21"/>
      <c r="D1" s="21"/>
      <c r="E1" s="1"/>
    </row>
    <row r="2" spans="1:8" x14ac:dyDescent="0.2">
      <c r="A2" s="21"/>
      <c r="B2" s="21"/>
      <c r="C2" s="21"/>
      <c r="D2" s="21"/>
      <c r="E2" s="1"/>
    </row>
    <row r="3" spans="1:8" x14ac:dyDescent="0.2">
      <c r="A3" s="21"/>
      <c r="B3" s="21"/>
      <c r="C3" s="21"/>
      <c r="D3" s="21"/>
      <c r="E3" s="1"/>
    </row>
    <row r="4" spans="1:8" ht="12.75" customHeight="1" x14ac:dyDescent="0.2">
      <c r="A4" s="23"/>
      <c r="B4" s="207" t="s">
        <v>53</v>
      </c>
      <c r="C4" s="207"/>
      <c r="D4" s="207"/>
      <c r="E4" s="1"/>
    </row>
    <row r="5" spans="1:8" s="26" customFormat="1" ht="13.5" thickBot="1" x14ac:dyDescent="0.25">
      <c r="A5" s="25"/>
      <c r="B5" s="25"/>
      <c r="C5" s="25"/>
      <c r="D5" s="25"/>
      <c r="E5" s="25"/>
    </row>
    <row r="6" spans="1:8" ht="15" x14ac:dyDescent="0.2">
      <c r="A6" s="2"/>
      <c r="B6" s="87"/>
      <c r="C6" s="88" t="s">
        <v>28</v>
      </c>
      <c r="D6" s="88"/>
      <c r="E6" s="2"/>
      <c r="F6" s="208" t="s">
        <v>52</v>
      </c>
      <c r="G6" s="208"/>
      <c r="H6" s="208"/>
    </row>
    <row r="7" spans="1:8" ht="15" x14ac:dyDescent="0.2">
      <c r="A7" s="1"/>
      <c r="B7" s="69">
        <v>1</v>
      </c>
      <c r="C7" s="73" t="s">
        <v>29</v>
      </c>
      <c r="D7" s="74">
        <v>3.5000000000000003E-2</v>
      </c>
      <c r="E7" s="1"/>
      <c r="F7" s="31" t="s">
        <v>43</v>
      </c>
      <c r="G7" s="31"/>
      <c r="H7" s="31"/>
    </row>
    <row r="8" spans="1:8" ht="15" x14ac:dyDescent="0.2">
      <c r="A8" s="1"/>
      <c r="B8" s="69">
        <v>2</v>
      </c>
      <c r="C8" s="73" t="s">
        <v>30</v>
      </c>
      <c r="D8" s="74">
        <v>8.9999999999999993E-3</v>
      </c>
      <c r="E8" s="1"/>
      <c r="F8" s="31" t="s">
        <v>44</v>
      </c>
      <c r="G8" s="31"/>
      <c r="H8" s="31"/>
    </row>
    <row r="9" spans="1:8" ht="15" x14ac:dyDescent="0.2">
      <c r="A9" s="1"/>
      <c r="B9" s="81">
        <v>3</v>
      </c>
      <c r="C9" s="85" t="s">
        <v>31</v>
      </c>
      <c r="D9" s="86">
        <v>1.26E-2</v>
      </c>
      <c r="E9" s="1"/>
      <c r="F9" s="31" t="s">
        <v>45</v>
      </c>
      <c r="G9" s="31"/>
      <c r="H9" s="31"/>
    </row>
    <row r="10" spans="1:8" ht="15" x14ac:dyDescent="0.2">
      <c r="A10" s="1"/>
      <c r="B10" s="69"/>
      <c r="C10" s="73"/>
      <c r="D10" s="89"/>
      <c r="E10" s="1"/>
      <c r="F10" s="31" t="s">
        <v>46</v>
      </c>
      <c r="G10" s="31"/>
      <c r="H10" s="31"/>
    </row>
    <row r="11" spans="1:8" ht="15" x14ac:dyDescent="0.2">
      <c r="A11" s="1"/>
      <c r="B11" s="75">
        <v>4</v>
      </c>
      <c r="C11" s="76" t="s">
        <v>32</v>
      </c>
      <c r="D11" s="77">
        <v>7.0000000000000007E-2</v>
      </c>
      <c r="E11" s="1"/>
      <c r="F11" s="31" t="s">
        <v>47</v>
      </c>
      <c r="G11" s="31"/>
      <c r="H11" s="31"/>
    </row>
    <row r="12" spans="1:8" ht="15" x14ac:dyDescent="0.2">
      <c r="A12" s="1"/>
      <c r="B12" s="72"/>
      <c r="C12" s="73"/>
      <c r="D12" s="89"/>
      <c r="E12" s="1"/>
      <c r="F12" s="32" t="s">
        <v>48</v>
      </c>
      <c r="G12" s="32"/>
      <c r="H12" s="32"/>
    </row>
    <row r="13" spans="1:8" x14ac:dyDescent="0.2">
      <c r="A13" s="1"/>
      <c r="B13" s="66">
        <v>5</v>
      </c>
      <c r="C13" s="67" t="s">
        <v>33</v>
      </c>
      <c r="D13" s="84">
        <f>SUM(D14:D17)</f>
        <v>8.6499999999999994E-2</v>
      </c>
      <c r="E13" s="1"/>
      <c r="F13" s="33"/>
      <c r="G13" s="33"/>
      <c r="H13" s="33"/>
    </row>
    <row r="14" spans="1:8" ht="13.9" customHeight="1" x14ac:dyDescent="0.2">
      <c r="A14" s="1"/>
      <c r="B14" s="78" t="s">
        <v>34</v>
      </c>
      <c r="C14" s="79" t="s">
        <v>35</v>
      </c>
      <c r="D14" s="80">
        <v>0.03</v>
      </c>
      <c r="E14" s="1"/>
      <c r="F14" s="34"/>
      <c r="G14" s="27"/>
      <c r="H14" s="27"/>
    </row>
    <row r="15" spans="1:8" x14ac:dyDescent="0.2">
      <c r="A15" s="1"/>
      <c r="B15" s="69" t="s">
        <v>36</v>
      </c>
      <c r="C15" s="70" t="s">
        <v>37</v>
      </c>
      <c r="D15" s="71">
        <v>6.4999999999999997E-3</v>
      </c>
      <c r="E15" s="1"/>
      <c r="F15" s="27"/>
      <c r="G15" s="27"/>
      <c r="H15" s="27"/>
    </row>
    <row r="16" spans="1:8" x14ac:dyDescent="0.2">
      <c r="A16" s="1"/>
      <c r="B16" s="69" t="s">
        <v>38</v>
      </c>
      <c r="C16" s="70" t="s">
        <v>39</v>
      </c>
      <c r="D16" s="71">
        <v>0.03</v>
      </c>
      <c r="E16" s="1"/>
      <c r="F16" s="27"/>
      <c r="G16" s="27"/>
      <c r="H16" s="27"/>
    </row>
    <row r="17" spans="1:10" x14ac:dyDescent="0.2">
      <c r="A17" s="1"/>
      <c r="B17" s="81" t="s">
        <v>40</v>
      </c>
      <c r="C17" s="82" t="s">
        <v>41</v>
      </c>
      <c r="D17" s="83">
        <v>0.02</v>
      </c>
      <c r="E17" s="1"/>
      <c r="F17" s="209"/>
      <c r="G17" s="209"/>
      <c r="H17" s="209"/>
    </row>
    <row r="18" spans="1:10" ht="13.9" customHeight="1" x14ac:dyDescent="0.2">
      <c r="A18" s="1"/>
      <c r="B18" s="69"/>
      <c r="C18" s="70"/>
      <c r="D18" s="90"/>
      <c r="E18" s="1"/>
      <c r="F18" s="208" t="s">
        <v>55</v>
      </c>
      <c r="G18" s="208"/>
      <c r="H18" s="208"/>
    </row>
    <row r="19" spans="1:10" x14ac:dyDescent="0.2">
      <c r="A19" s="3"/>
      <c r="B19" s="66">
        <v>6</v>
      </c>
      <c r="C19" s="67" t="s">
        <v>42</v>
      </c>
      <c r="D19" s="68">
        <v>0.01</v>
      </c>
      <c r="E19" s="3"/>
      <c r="F19" s="210" t="s">
        <v>54</v>
      </c>
      <c r="G19" s="210"/>
      <c r="H19" s="210"/>
    </row>
    <row r="20" spans="1:10" x14ac:dyDescent="0.2">
      <c r="A20" s="3"/>
      <c r="B20" s="213"/>
      <c r="C20" s="213"/>
      <c r="D20" s="213"/>
      <c r="E20" s="4"/>
      <c r="F20" s="211"/>
      <c r="G20" s="211"/>
      <c r="H20" s="211"/>
    </row>
    <row r="21" spans="1:10" ht="13.5" thickBot="1" x14ac:dyDescent="0.25">
      <c r="A21" s="3"/>
      <c r="B21" s="63"/>
      <c r="C21" s="64" t="s">
        <v>50</v>
      </c>
      <c r="D21" s="65">
        <f>(((1+D7+D8+D9)*(1+D19)*(1+D11)/(1-D13))-1)</f>
        <v>0.25</v>
      </c>
      <c r="E21" s="4"/>
      <c r="F21" s="211"/>
      <c r="G21" s="211"/>
      <c r="H21" s="211"/>
    </row>
    <row r="22" spans="1:10" x14ac:dyDescent="0.2">
      <c r="A22" s="3"/>
      <c r="D22" s="24"/>
      <c r="E22" s="5"/>
      <c r="F22" s="211"/>
      <c r="G22" s="211"/>
      <c r="H22" s="211"/>
    </row>
    <row r="23" spans="1:10" ht="13.5" thickBot="1" x14ac:dyDescent="0.25">
      <c r="A23" s="3"/>
      <c r="B23" s="62" t="s">
        <v>51</v>
      </c>
      <c r="C23" s="34"/>
      <c r="D23" s="24"/>
      <c r="E23" s="5"/>
      <c r="F23" s="211"/>
      <c r="G23" s="211"/>
      <c r="H23" s="211"/>
    </row>
    <row r="24" spans="1:10" x14ac:dyDescent="0.2">
      <c r="A24" s="3"/>
      <c r="B24" s="214" t="s">
        <v>57</v>
      </c>
      <c r="C24" s="214"/>
      <c r="D24" s="214"/>
      <c r="E24" s="5"/>
      <c r="F24" s="211"/>
      <c r="G24" s="211"/>
      <c r="H24" s="211"/>
    </row>
    <row r="25" spans="1:10" ht="13.5" thickBot="1" x14ac:dyDescent="0.25">
      <c r="B25" s="215" t="s">
        <v>56</v>
      </c>
      <c r="C25" s="215"/>
      <c r="D25" s="215"/>
      <c r="F25" s="212"/>
      <c r="G25" s="212"/>
      <c r="H25" s="212"/>
    </row>
    <row r="27" spans="1:10" x14ac:dyDescent="0.2">
      <c r="A27" s="34"/>
      <c r="B27" s="34"/>
      <c r="C27" s="34"/>
      <c r="D27" s="34"/>
      <c r="E27" s="38"/>
      <c r="F27" s="38"/>
      <c r="G27" s="38"/>
      <c r="H27" s="38"/>
      <c r="I27" s="38"/>
      <c r="J27" s="27"/>
    </row>
    <row r="28" spans="1:10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10" ht="14.45" customHeight="1" x14ac:dyDescent="0.2">
      <c r="B29" s="34"/>
      <c r="C29" s="34"/>
      <c r="D29" s="34"/>
      <c r="E29" s="28"/>
      <c r="F29" s="34"/>
      <c r="G29" s="34"/>
      <c r="H29" s="34"/>
    </row>
    <row r="30" spans="1:10" ht="15" x14ac:dyDescent="0.2">
      <c r="B30" s="34"/>
      <c r="C30" s="34"/>
      <c r="D30" s="34"/>
      <c r="E30" s="29"/>
      <c r="F30" s="34"/>
      <c r="G30" s="34"/>
      <c r="H30" s="34"/>
    </row>
    <row r="31" spans="1:10" ht="15" x14ac:dyDescent="0.2">
      <c r="B31" s="34"/>
      <c r="C31" s="34"/>
      <c r="D31" s="34"/>
      <c r="E31" s="29"/>
      <c r="F31" s="34"/>
      <c r="G31" s="34"/>
      <c r="H31" s="34"/>
    </row>
    <row r="32" spans="1:10" ht="15" x14ac:dyDescent="0.2">
      <c r="B32" s="34"/>
      <c r="C32" s="34"/>
      <c r="D32" s="34"/>
      <c r="E32" s="29"/>
      <c r="F32" s="34"/>
      <c r="G32" s="34"/>
      <c r="H32" s="34"/>
    </row>
    <row r="33" spans="2:8" ht="15" x14ac:dyDescent="0.2">
      <c r="B33" s="35"/>
      <c r="C33" s="35"/>
      <c r="D33" s="35"/>
      <c r="E33" s="36"/>
      <c r="F33" s="35"/>
      <c r="G33" s="35"/>
      <c r="H33" s="35"/>
    </row>
    <row r="34" spans="2:8" ht="15" x14ac:dyDescent="0.2">
      <c r="E34" s="29"/>
    </row>
    <row r="35" spans="2:8" ht="15" x14ac:dyDescent="0.2">
      <c r="E35" s="30"/>
    </row>
  </sheetData>
  <sheetProtection algorithmName="SHA-512" hashValue="APAv17QISZTCHWsUwlwmXsyBwMvHRpHri7RD71dt9tAXSbMSPwC3wDHo8G2ONtmwXrrHAmGnpdcBvGTstv7yAw==" saltValue="3XB/3uMOHPUGD1ZyImg3sw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71"/>
  <sheetViews>
    <sheetView zoomScaleNormal="100" zoomScaleSheetLayoutView="100" workbookViewId="0">
      <selection sqref="A1:K1"/>
    </sheetView>
  </sheetViews>
  <sheetFormatPr defaultColWidth="11.42578125" defaultRowHeight="15" x14ac:dyDescent="0.2"/>
  <cols>
    <col min="1" max="1" width="10.42578125" style="16" customWidth="1"/>
    <col min="2" max="2" width="40.7109375" style="17" customWidth="1"/>
    <col min="3" max="3" width="13.140625" style="17" customWidth="1"/>
    <col min="4" max="4" width="13.5703125" style="17" customWidth="1"/>
    <col min="5" max="5" width="13.5703125" style="18" customWidth="1"/>
    <col min="6" max="6" width="13.5703125" style="17" customWidth="1"/>
    <col min="7" max="7" width="13.5703125" style="18" customWidth="1"/>
    <col min="8" max="8" width="13.5703125" style="19" customWidth="1"/>
    <col min="9" max="9" width="13.5703125" style="18" customWidth="1"/>
    <col min="10" max="11" width="13.5703125" style="20" customWidth="1"/>
    <col min="12" max="13" width="11.42578125" style="6" customWidth="1"/>
    <col min="14" max="14" width="11.42578125" style="6" hidden="1" customWidth="1"/>
    <col min="15" max="233" width="11.42578125" style="6" customWidth="1"/>
    <col min="234" max="234" width="56.28515625" style="6" customWidth="1"/>
    <col min="235" max="16384" width="11.42578125" style="6"/>
  </cols>
  <sheetData>
    <row r="1" spans="1:242" ht="18.75" x14ac:dyDescent="0.2">
      <c r="A1" s="192" t="s">
        <v>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242" x14ac:dyDescent="0.2">
      <c r="A2" s="137" t="s">
        <v>212</v>
      </c>
      <c r="B2" s="137"/>
      <c r="C2" s="137"/>
      <c r="D2" s="137"/>
      <c r="E2" s="137"/>
      <c r="F2" s="137"/>
      <c r="G2" s="137"/>
      <c r="H2" s="137"/>
      <c r="I2" s="184"/>
      <c r="J2" s="185" t="s">
        <v>19</v>
      </c>
      <c r="K2" s="7">
        <f>BDI!D21</f>
        <v>0.25</v>
      </c>
    </row>
    <row r="3" spans="1:242" ht="14.45" customHeight="1" x14ac:dyDescent="0.2">
      <c r="A3" s="137" t="s">
        <v>213</v>
      </c>
      <c r="B3" s="137"/>
      <c r="C3" s="137"/>
      <c r="D3" s="137"/>
      <c r="E3" s="137"/>
      <c r="F3" s="137"/>
      <c r="G3" s="137"/>
      <c r="H3" s="137"/>
      <c r="I3" s="184"/>
      <c r="J3" s="185" t="s">
        <v>209</v>
      </c>
      <c r="K3" s="7">
        <v>1.1122000000000001</v>
      </c>
    </row>
    <row r="4" spans="1:242" ht="14.45" customHeight="1" x14ac:dyDescent="0.2">
      <c r="A4" s="137" t="s">
        <v>474</v>
      </c>
      <c r="C4" s="137"/>
      <c r="D4" s="137"/>
      <c r="E4" s="137"/>
      <c r="F4" s="137"/>
      <c r="G4" s="137"/>
      <c r="H4" s="137"/>
      <c r="I4" s="184"/>
      <c r="J4" s="186" t="s">
        <v>8</v>
      </c>
      <c r="K4" s="172">
        <f>'Planilha de Orçamento'!G5</f>
        <v>0</v>
      </c>
    </row>
    <row r="5" spans="1:242" ht="15.75" thickBot="1" x14ac:dyDescent="0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242" s="9" customFormat="1" ht="15.75" thickBot="1" x14ac:dyDescent="0.25">
      <c r="A6" s="195" t="s">
        <v>25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</row>
    <row r="7" spans="1:242" s="11" customFormat="1" ht="12.6" customHeight="1" x14ac:dyDescent="0.2">
      <c r="A7" s="136" t="s">
        <v>6</v>
      </c>
      <c r="B7" s="225">
        <f>'Planilha de Orçamento'!B8</f>
        <v>0</v>
      </c>
      <c r="C7" s="225"/>
      <c r="D7" s="225"/>
      <c r="E7" s="225"/>
      <c r="F7" s="225"/>
      <c r="G7" s="136" t="s">
        <v>7</v>
      </c>
      <c r="H7" s="223">
        <f>'Planilha de Orçamento'!D8</f>
        <v>0</v>
      </c>
      <c r="I7" s="223"/>
      <c r="J7" s="158" t="s">
        <v>16</v>
      </c>
      <c r="K7" s="159">
        <f>'Planilha de Orçamento'!G8</f>
        <v>0</v>
      </c>
      <c r="L7" s="179"/>
      <c r="M7" s="216"/>
      <c r="N7" s="216"/>
      <c r="O7" s="216"/>
      <c r="P7" s="216"/>
      <c r="Q7" s="179"/>
      <c r="R7" s="179"/>
      <c r="S7" s="179"/>
      <c r="T7" s="179"/>
      <c r="U7" s="10"/>
      <c r="V7" s="179"/>
      <c r="W7" s="179"/>
      <c r="X7" s="179"/>
      <c r="Y7" s="179"/>
      <c r="Z7" s="179"/>
      <c r="AA7" s="179"/>
      <c r="AB7" s="179"/>
      <c r="AC7" s="10"/>
      <c r="AD7" s="179"/>
      <c r="AE7" s="179"/>
      <c r="AF7" s="179"/>
      <c r="AG7" s="179"/>
      <c r="AH7" s="179"/>
      <c r="AI7" s="179"/>
      <c r="AJ7" s="179"/>
      <c r="AK7" s="10"/>
      <c r="AL7" s="179"/>
      <c r="AM7" s="179"/>
      <c r="AN7" s="179"/>
      <c r="AO7" s="179"/>
      <c r="AP7" s="179"/>
      <c r="AQ7" s="179"/>
      <c r="AR7" s="179"/>
      <c r="AS7" s="10"/>
      <c r="AT7" s="179"/>
      <c r="AU7" s="179"/>
      <c r="AV7" s="179"/>
      <c r="AW7" s="179"/>
      <c r="AX7" s="179"/>
      <c r="AY7" s="179"/>
      <c r="AZ7" s="179"/>
      <c r="BA7" s="10"/>
      <c r="BB7" s="179"/>
      <c r="BC7" s="179"/>
      <c r="BD7" s="179"/>
      <c r="BE7" s="179"/>
      <c r="BF7" s="179"/>
      <c r="BG7" s="179"/>
      <c r="BH7" s="179"/>
      <c r="BI7" s="10"/>
      <c r="BJ7" s="179"/>
      <c r="BK7" s="179"/>
      <c r="BL7" s="179"/>
      <c r="BM7" s="179"/>
      <c r="BN7" s="179"/>
      <c r="BO7" s="179"/>
      <c r="BP7" s="179"/>
      <c r="BQ7" s="10"/>
      <c r="BR7" s="179"/>
      <c r="BS7" s="179"/>
      <c r="BT7" s="179"/>
      <c r="BU7" s="179"/>
      <c r="BV7" s="179"/>
      <c r="BW7" s="179"/>
      <c r="BX7" s="179"/>
      <c r="BY7" s="10"/>
      <c r="BZ7" s="179"/>
      <c r="CA7" s="179"/>
      <c r="CB7" s="179"/>
      <c r="CC7" s="179"/>
      <c r="CD7" s="179"/>
      <c r="CE7" s="179"/>
      <c r="CF7" s="179"/>
      <c r="CG7" s="10"/>
      <c r="CH7" s="179"/>
      <c r="CI7" s="179"/>
      <c r="CJ7" s="179"/>
      <c r="CK7" s="179"/>
      <c r="CL7" s="179"/>
      <c r="CM7" s="179"/>
      <c r="CN7" s="179"/>
      <c r="CO7" s="10"/>
      <c r="CP7" s="179"/>
      <c r="CQ7" s="179"/>
      <c r="CR7" s="179"/>
      <c r="CS7" s="179"/>
      <c r="CT7" s="179"/>
      <c r="CU7" s="179"/>
      <c r="CV7" s="179"/>
      <c r="CW7" s="10"/>
      <c r="CX7" s="179"/>
      <c r="CY7" s="179"/>
      <c r="CZ7" s="179"/>
      <c r="DA7" s="179"/>
      <c r="DB7" s="179"/>
      <c r="DC7" s="179"/>
      <c r="DD7" s="179"/>
      <c r="DE7" s="10"/>
      <c r="DF7" s="179"/>
      <c r="DG7" s="179"/>
      <c r="DH7" s="179"/>
      <c r="DI7" s="179"/>
      <c r="DJ7" s="179"/>
      <c r="DK7" s="179"/>
      <c r="DL7" s="179"/>
      <c r="DM7" s="10"/>
      <c r="DN7" s="179"/>
      <c r="DO7" s="179"/>
      <c r="DP7" s="179"/>
      <c r="DQ7" s="179"/>
      <c r="DR7" s="179"/>
      <c r="DS7" s="179"/>
      <c r="DT7" s="179"/>
      <c r="DU7" s="10"/>
      <c r="DV7" s="179"/>
      <c r="DW7" s="179"/>
      <c r="DX7" s="179"/>
      <c r="DY7" s="179"/>
      <c r="DZ7" s="179"/>
      <c r="EA7" s="179"/>
      <c r="EB7" s="179"/>
      <c r="EC7" s="10"/>
      <c r="ED7" s="179"/>
      <c r="EE7" s="179"/>
      <c r="EF7" s="179"/>
      <c r="EG7" s="179"/>
      <c r="EH7" s="179"/>
      <c r="EI7" s="179"/>
      <c r="EJ7" s="179"/>
      <c r="EK7" s="10"/>
      <c r="EL7" s="179"/>
      <c r="EM7" s="179"/>
      <c r="EN7" s="179"/>
      <c r="EO7" s="179"/>
      <c r="EP7" s="179"/>
      <c r="EQ7" s="179"/>
      <c r="ER7" s="179"/>
      <c r="ES7" s="10"/>
      <c r="ET7" s="179"/>
      <c r="EU7" s="179"/>
      <c r="EV7" s="179"/>
      <c r="EW7" s="179"/>
      <c r="EX7" s="179"/>
      <c r="EY7" s="179"/>
      <c r="EZ7" s="179"/>
      <c r="FA7" s="10"/>
      <c r="FB7" s="179"/>
      <c r="FC7" s="179"/>
      <c r="FD7" s="179"/>
      <c r="FE7" s="179"/>
      <c r="FF7" s="179"/>
      <c r="FG7" s="179"/>
      <c r="FH7" s="179"/>
      <c r="FI7" s="10"/>
      <c r="FJ7" s="179"/>
      <c r="FK7" s="179"/>
      <c r="FL7" s="179"/>
      <c r="FM7" s="179"/>
      <c r="FN7" s="179"/>
      <c r="FO7" s="179"/>
      <c r="FP7" s="179"/>
      <c r="FQ7" s="10"/>
      <c r="FR7" s="179"/>
      <c r="FS7" s="179"/>
      <c r="FT7" s="179"/>
      <c r="FU7" s="179"/>
      <c r="FV7" s="179"/>
      <c r="FW7" s="179"/>
      <c r="FX7" s="179"/>
      <c r="FY7" s="10"/>
      <c r="FZ7" s="179"/>
      <c r="GA7" s="179"/>
      <c r="GB7" s="179"/>
      <c r="GC7" s="179"/>
      <c r="GD7" s="179"/>
      <c r="GE7" s="179"/>
      <c r="GF7" s="179"/>
      <c r="GG7" s="10"/>
      <c r="GH7" s="179"/>
      <c r="GI7" s="179"/>
      <c r="GJ7" s="179"/>
      <c r="GK7" s="179"/>
      <c r="GL7" s="179"/>
      <c r="GM7" s="179"/>
      <c r="GN7" s="179"/>
      <c r="GO7" s="10"/>
      <c r="GP7" s="179"/>
      <c r="GQ7" s="179"/>
      <c r="GR7" s="179"/>
      <c r="GS7" s="179"/>
      <c r="GT7" s="179"/>
      <c r="GU7" s="179"/>
      <c r="GV7" s="179"/>
      <c r="GW7" s="10"/>
      <c r="GX7" s="179"/>
      <c r="GY7" s="179"/>
      <c r="GZ7" s="179"/>
      <c r="HA7" s="179"/>
      <c r="HB7" s="179"/>
      <c r="HC7" s="179"/>
      <c r="HD7" s="179"/>
      <c r="HE7" s="10"/>
      <c r="HF7" s="179"/>
      <c r="HG7" s="179"/>
      <c r="HH7" s="179"/>
      <c r="HI7" s="179"/>
      <c r="HJ7" s="179"/>
      <c r="HK7" s="179"/>
      <c r="HL7" s="179"/>
      <c r="HM7" s="10"/>
      <c r="HN7" s="179"/>
      <c r="HO7" s="179"/>
      <c r="HP7" s="179"/>
      <c r="HQ7" s="179"/>
      <c r="HR7" s="179"/>
      <c r="HS7" s="179"/>
      <c r="HT7" s="179"/>
      <c r="HU7" s="10"/>
      <c r="HV7" s="179"/>
      <c r="HW7" s="179"/>
      <c r="HX7" s="179"/>
      <c r="HY7" s="179"/>
      <c r="HZ7" s="179"/>
      <c r="IA7" s="179"/>
      <c r="IB7" s="179"/>
      <c r="IC7" s="10"/>
      <c r="ID7" s="179"/>
      <c r="IE7" s="179"/>
      <c r="IF7" s="179"/>
      <c r="IG7" s="179"/>
      <c r="IH7" s="179"/>
    </row>
    <row r="8" spans="1:242" s="11" customFormat="1" ht="13.15" customHeight="1" thickBot="1" x14ac:dyDescent="0.25">
      <c r="A8" s="37" t="s">
        <v>24</v>
      </c>
      <c r="B8" s="224">
        <f>'Planilha de Orçamento'!B9</f>
        <v>0</v>
      </c>
      <c r="C8" s="224"/>
      <c r="D8" s="224"/>
      <c r="E8" s="224"/>
      <c r="F8" s="224"/>
      <c r="G8" s="37" t="s">
        <v>4</v>
      </c>
      <c r="H8" s="224">
        <f>'Planilha de Orçamento'!D9</f>
        <v>0</v>
      </c>
      <c r="I8" s="224"/>
      <c r="J8" s="224"/>
      <c r="K8" s="224"/>
      <c r="L8" s="179"/>
      <c r="M8" s="10"/>
      <c r="N8" s="10"/>
      <c r="O8" s="179"/>
      <c r="P8" s="179"/>
      <c r="Q8" s="10"/>
      <c r="R8" s="10"/>
      <c r="S8" s="179"/>
      <c r="T8" s="179"/>
      <c r="U8" s="10"/>
      <c r="V8" s="10"/>
      <c r="W8" s="179"/>
      <c r="X8" s="179"/>
      <c r="Y8" s="10"/>
      <c r="Z8" s="10"/>
      <c r="AA8" s="179"/>
      <c r="AB8" s="179"/>
      <c r="AC8" s="10"/>
      <c r="AD8" s="10"/>
      <c r="AE8" s="179"/>
      <c r="AF8" s="179"/>
      <c r="AG8" s="10"/>
      <c r="AH8" s="10"/>
      <c r="AI8" s="179"/>
      <c r="AJ8" s="179"/>
      <c r="AK8" s="10"/>
      <c r="AL8" s="10"/>
      <c r="AM8" s="179"/>
      <c r="AN8" s="179"/>
      <c r="AO8" s="10"/>
      <c r="AP8" s="10"/>
      <c r="AQ8" s="179"/>
      <c r="AR8" s="179"/>
      <c r="AS8" s="10"/>
      <c r="AT8" s="10"/>
      <c r="AU8" s="179"/>
      <c r="AV8" s="179"/>
      <c r="AW8" s="10"/>
      <c r="AX8" s="10"/>
      <c r="AY8" s="179"/>
      <c r="AZ8" s="179"/>
      <c r="BA8" s="10"/>
      <c r="BB8" s="10"/>
      <c r="BC8" s="179"/>
      <c r="BD8" s="179"/>
      <c r="BE8" s="10"/>
      <c r="BF8" s="10"/>
      <c r="BG8" s="179"/>
      <c r="BH8" s="179"/>
      <c r="BI8" s="10"/>
      <c r="BJ8" s="10"/>
      <c r="BK8" s="179"/>
      <c r="BL8" s="179"/>
      <c r="BM8" s="10"/>
      <c r="BN8" s="10"/>
      <c r="BO8" s="179"/>
      <c r="BP8" s="179"/>
      <c r="BQ8" s="10"/>
      <c r="BR8" s="10"/>
      <c r="BS8" s="179"/>
      <c r="BT8" s="179"/>
      <c r="BU8" s="10"/>
      <c r="BV8" s="10"/>
      <c r="BW8" s="179"/>
      <c r="BX8" s="179"/>
      <c r="BY8" s="10"/>
      <c r="BZ8" s="10"/>
      <c r="CA8" s="179"/>
      <c r="CB8" s="179"/>
      <c r="CC8" s="10"/>
      <c r="CD8" s="10"/>
      <c r="CE8" s="179"/>
      <c r="CF8" s="179"/>
      <c r="CG8" s="10"/>
      <c r="CH8" s="10"/>
      <c r="CI8" s="179"/>
      <c r="CJ8" s="179"/>
      <c r="CK8" s="10"/>
      <c r="CL8" s="10"/>
      <c r="CM8" s="179"/>
      <c r="CN8" s="179"/>
      <c r="CO8" s="10"/>
      <c r="CP8" s="10"/>
      <c r="CQ8" s="179"/>
      <c r="CR8" s="179"/>
      <c r="CS8" s="10"/>
      <c r="CT8" s="10"/>
      <c r="CU8" s="179"/>
      <c r="CV8" s="179"/>
      <c r="CW8" s="10"/>
      <c r="CX8" s="10"/>
      <c r="CY8" s="179"/>
      <c r="CZ8" s="179"/>
      <c r="DA8" s="10"/>
      <c r="DB8" s="10"/>
      <c r="DC8" s="179"/>
      <c r="DD8" s="179"/>
      <c r="DE8" s="10"/>
      <c r="DF8" s="10"/>
      <c r="DG8" s="179"/>
      <c r="DH8" s="179"/>
      <c r="DI8" s="10"/>
      <c r="DJ8" s="10"/>
      <c r="DK8" s="179"/>
      <c r="DL8" s="179"/>
      <c r="DM8" s="10"/>
      <c r="DN8" s="10"/>
      <c r="DO8" s="179"/>
      <c r="DP8" s="179"/>
      <c r="DQ8" s="10"/>
      <c r="DR8" s="10"/>
      <c r="DS8" s="179"/>
      <c r="DT8" s="179"/>
      <c r="DU8" s="10"/>
      <c r="DV8" s="10"/>
      <c r="DW8" s="179"/>
      <c r="DX8" s="179"/>
      <c r="DY8" s="10"/>
      <c r="DZ8" s="10"/>
      <c r="EA8" s="179"/>
      <c r="EB8" s="179"/>
      <c r="EC8" s="10"/>
      <c r="ED8" s="10"/>
      <c r="EE8" s="179"/>
      <c r="EF8" s="179"/>
      <c r="EG8" s="10"/>
      <c r="EH8" s="10"/>
      <c r="EI8" s="179"/>
      <c r="EJ8" s="179"/>
      <c r="EK8" s="10"/>
      <c r="EL8" s="10"/>
      <c r="EM8" s="179"/>
      <c r="EN8" s="179"/>
      <c r="EO8" s="10"/>
      <c r="EP8" s="10"/>
      <c r="EQ8" s="179"/>
      <c r="ER8" s="179"/>
      <c r="ES8" s="10"/>
      <c r="ET8" s="10"/>
      <c r="EU8" s="179"/>
      <c r="EV8" s="179"/>
      <c r="EW8" s="10"/>
      <c r="EX8" s="10"/>
      <c r="EY8" s="179"/>
      <c r="EZ8" s="179"/>
      <c r="FA8" s="10"/>
      <c r="FB8" s="10"/>
      <c r="FC8" s="179"/>
      <c r="FD8" s="179"/>
      <c r="FE8" s="10"/>
      <c r="FF8" s="10"/>
      <c r="FG8" s="179"/>
      <c r="FH8" s="179"/>
      <c r="FI8" s="10"/>
      <c r="FJ8" s="10"/>
      <c r="FK8" s="179"/>
      <c r="FL8" s="179"/>
      <c r="FM8" s="10"/>
      <c r="FN8" s="10"/>
      <c r="FO8" s="179"/>
      <c r="FP8" s="179"/>
      <c r="FQ8" s="10"/>
      <c r="FR8" s="10"/>
      <c r="FS8" s="179"/>
      <c r="FT8" s="179"/>
      <c r="FU8" s="10"/>
      <c r="FV8" s="10"/>
      <c r="FW8" s="179"/>
      <c r="FX8" s="179"/>
      <c r="FY8" s="10"/>
      <c r="FZ8" s="10"/>
      <c r="GA8" s="179"/>
      <c r="GB8" s="179"/>
      <c r="GC8" s="10"/>
      <c r="GD8" s="10"/>
      <c r="GE8" s="179"/>
      <c r="GF8" s="179"/>
      <c r="GG8" s="10"/>
      <c r="GH8" s="10"/>
      <c r="GI8" s="179"/>
      <c r="GJ8" s="179"/>
      <c r="GK8" s="10"/>
      <c r="GL8" s="10"/>
      <c r="GM8" s="179"/>
      <c r="GN8" s="179"/>
      <c r="GO8" s="10"/>
      <c r="GP8" s="10"/>
      <c r="GQ8" s="179"/>
      <c r="GR8" s="179"/>
      <c r="GS8" s="10"/>
      <c r="GT8" s="10"/>
      <c r="GU8" s="179"/>
      <c r="GV8" s="179"/>
      <c r="GW8" s="10"/>
      <c r="GX8" s="10"/>
      <c r="GY8" s="179"/>
      <c r="GZ8" s="179"/>
      <c r="HA8" s="10"/>
      <c r="HB8" s="10"/>
      <c r="HC8" s="179"/>
      <c r="HD8" s="179"/>
      <c r="HE8" s="10"/>
      <c r="HF8" s="10"/>
      <c r="HG8" s="179"/>
      <c r="HH8" s="179"/>
      <c r="HI8" s="10"/>
      <c r="HJ8" s="10"/>
      <c r="HK8" s="179"/>
      <c r="HL8" s="179"/>
      <c r="HM8" s="10"/>
      <c r="HN8" s="10"/>
      <c r="HO8" s="179"/>
      <c r="HP8" s="179"/>
      <c r="HQ8" s="10"/>
      <c r="HR8" s="10"/>
      <c r="HS8" s="179"/>
      <c r="HT8" s="179"/>
      <c r="HU8" s="10"/>
      <c r="HV8" s="10"/>
      <c r="HW8" s="179"/>
      <c r="HX8" s="179"/>
      <c r="HY8" s="10"/>
      <c r="HZ8" s="10"/>
      <c r="IA8" s="179"/>
      <c r="IB8" s="179"/>
      <c r="IC8" s="10"/>
      <c r="ID8" s="10"/>
      <c r="IE8" s="179"/>
      <c r="IF8" s="179"/>
      <c r="IG8" s="10"/>
      <c r="IH8" s="10"/>
    </row>
    <row r="9" spans="1:242" s="9" customFormat="1" ht="15.75" thickBot="1" x14ac:dyDescent="0.25">
      <c r="A9" s="195" t="s">
        <v>26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8"/>
      <c r="M9" s="12"/>
      <c r="N9" s="12"/>
      <c r="O9" s="8"/>
      <c r="P9" s="8"/>
      <c r="Q9" s="12"/>
      <c r="R9" s="12"/>
      <c r="S9" s="8"/>
      <c r="T9" s="8"/>
      <c r="U9" s="12"/>
      <c r="V9" s="12"/>
      <c r="W9" s="8"/>
      <c r="X9" s="8"/>
      <c r="Y9" s="12"/>
      <c r="Z9" s="12"/>
      <c r="AA9" s="8"/>
      <c r="AB9" s="8"/>
      <c r="AC9" s="12"/>
      <c r="AD9" s="12"/>
      <c r="AE9" s="8"/>
      <c r="AF9" s="8"/>
      <c r="AG9" s="12"/>
      <c r="AH9" s="12"/>
      <c r="AI9" s="8"/>
      <c r="AJ9" s="8"/>
      <c r="AK9" s="12"/>
      <c r="AL9" s="12"/>
      <c r="AM9" s="8"/>
      <c r="AN9" s="8"/>
      <c r="AO9" s="12"/>
      <c r="AP9" s="12"/>
      <c r="AQ9" s="8"/>
      <c r="AR9" s="8"/>
      <c r="AS9" s="12"/>
      <c r="AT9" s="12"/>
      <c r="AU9" s="8"/>
      <c r="AV9" s="8"/>
      <c r="AW9" s="12"/>
      <c r="AX9" s="12"/>
      <c r="AY9" s="8"/>
      <c r="AZ9" s="8"/>
      <c r="BA9" s="12"/>
      <c r="BB9" s="12"/>
      <c r="BC9" s="8"/>
      <c r="BD9" s="8"/>
      <c r="BE9" s="12"/>
      <c r="BF9" s="12"/>
      <c r="BG9" s="8"/>
      <c r="BH9" s="8"/>
      <c r="BI9" s="12"/>
      <c r="BJ9" s="12"/>
      <c r="BK9" s="8"/>
      <c r="BL9" s="8"/>
      <c r="BM9" s="12"/>
      <c r="BN9" s="12"/>
      <c r="BO9" s="8"/>
      <c r="BP9" s="8"/>
      <c r="BQ9" s="12"/>
      <c r="BR9" s="12"/>
      <c r="BS9" s="8"/>
      <c r="BT9" s="8"/>
      <c r="BU9" s="12"/>
      <c r="BV9" s="12"/>
      <c r="BW9" s="8"/>
      <c r="BX9" s="8"/>
      <c r="BY9" s="12"/>
      <c r="BZ9" s="12"/>
      <c r="CA9" s="8"/>
      <c r="CB9" s="8"/>
      <c r="CC9" s="12"/>
      <c r="CD9" s="12"/>
      <c r="CE9" s="8"/>
      <c r="CF9" s="8"/>
      <c r="CG9" s="12"/>
      <c r="CH9" s="12"/>
      <c r="CI9" s="8"/>
      <c r="CJ9" s="8"/>
      <c r="CK9" s="12"/>
      <c r="CL9" s="12"/>
      <c r="CM9" s="8"/>
      <c r="CN9" s="8"/>
      <c r="CO9" s="12"/>
      <c r="CP9" s="12"/>
      <c r="CQ9" s="8"/>
      <c r="CR9" s="8"/>
      <c r="CS9" s="12"/>
      <c r="CT9" s="12"/>
      <c r="CU9" s="8"/>
      <c r="CV9" s="8"/>
      <c r="CW9" s="12"/>
      <c r="CX9" s="12"/>
      <c r="CY9" s="8"/>
      <c r="CZ9" s="8"/>
      <c r="DA9" s="12"/>
      <c r="DB9" s="12"/>
      <c r="DC9" s="8"/>
      <c r="DD9" s="8"/>
      <c r="DE9" s="12"/>
      <c r="DF9" s="12"/>
      <c r="DG9" s="8"/>
      <c r="DH9" s="8"/>
      <c r="DI9" s="12"/>
      <c r="DJ9" s="12"/>
      <c r="DK9" s="8"/>
      <c r="DL9" s="8"/>
      <c r="DM9" s="12"/>
      <c r="DN9" s="12"/>
      <c r="DO9" s="8"/>
      <c r="DP9" s="8"/>
      <c r="DQ9" s="12"/>
      <c r="DR9" s="12"/>
      <c r="DS9" s="8"/>
      <c r="DT9" s="8"/>
      <c r="DU9" s="12"/>
      <c r="DV9" s="12"/>
      <c r="DW9" s="8"/>
      <c r="DX9" s="8"/>
      <c r="DY9" s="12"/>
      <c r="DZ9" s="12"/>
      <c r="EA9" s="8"/>
      <c r="EB9" s="8"/>
      <c r="EC9" s="12"/>
      <c r="ED9" s="12"/>
      <c r="EE9" s="8"/>
      <c r="EF9" s="8"/>
      <c r="EG9" s="12"/>
      <c r="EH9" s="12"/>
      <c r="EI9" s="8"/>
      <c r="EJ9" s="8"/>
      <c r="EK9" s="12"/>
      <c r="EL9" s="12"/>
      <c r="EM9" s="8"/>
      <c r="EN9" s="8"/>
      <c r="EO9" s="12"/>
      <c r="EP9" s="12"/>
      <c r="EQ9" s="8"/>
      <c r="ER9" s="8"/>
      <c r="ES9" s="12"/>
      <c r="ET9" s="12"/>
      <c r="EU9" s="8"/>
      <c r="EV9" s="8"/>
      <c r="EW9" s="12"/>
      <c r="EX9" s="12"/>
      <c r="EY9" s="8"/>
      <c r="EZ9" s="8"/>
      <c r="FA9" s="12"/>
      <c r="FB9" s="12"/>
      <c r="FC9" s="8"/>
      <c r="FD9" s="8"/>
      <c r="FE9" s="12"/>
      <c r="FF9" s="12"/>
      <c r="FG9" s="8"/>
      <c r="FH9" s="8"/>
      <c r="FI9" s="12"/>
      <c r="FJ9" s="12"/>
      <c r="FK9" s="8"/>
      <c r="FL9" s="8"/>
      <c r="FM9" s="12"/>
      <c r="FN9" s="12"/>
      <c r="FO9" s="8"/>
      <c r="FP9" s="8"/>
      <c r="FQ9" s="12"/>
      <c r="FR9" s="12"/>
      <c r="FS9" s="8"/>
      <c r="FT9" s="8"/>
      <c r="FU9" s="12"/>
      <c r="FV9" s="12"/>
      <c r="FW9" s="8"/>
      <c r="FX9" s="8"/>
      <c r="FY9" s="12"/>
      <c r="FZ9" s="12"/>
      <c r="GA9" s="8"/>
      <c r="GB9" s="8"/>
      <c r="GC9" s="12"/>
      <c r="GD9" s="12"/>
      <c r="GE9" s="8"/>
      <c r="GF9" s="8"/>
      <c r="GG9" s="12"/>
      <c r="GH9" s="12"/>
      <c r="GI9" s="8"/>
      <c r="GJ9" s="8"/>
      <c r="GK9" s="12"/>
      <c r="GL9" s="12"/>
      <c r="GM9" s="8"/>
      <c r="GN9" s="8"/>
      <c r="GO9" s="12"/>
      <c r="GP9" s="12"/>
      <c r="GQ9" s="8"/>
      <c r="GR9" s="8"/>
      <c r="GS9" s="12"/>
      <c r="GT9" s="12"/>
      <c r="GU9" s="8"/>
      <c r="GV9" s="8"/>
      <c r="GW9" s="12"/>
      <c r="GX9" s="12"/>
      <c r="GY9" s="8"/>
      <c r="GZ9" s="8"/>
      <c r="HA9" s="12"/>
      <c r="HB9" s="12"/>
      <c r="HC9" s="8"/>
      <c r="HD9" s="8"/>
      <c r="HE9" s="12"/>
      <c r="HF9" s="12"/>
      <c r="HG9" s="8"/>
      <c r="HH9" s="8"/>
      <c r="HI9" s="12"/>
      <c r="HJ9" s="12"/>
      <c r="HK9" s="8"/>
      <c r="HL9" s="8"/>
      <c r="HM9" s="12"/>
      <c r="HN9" s="12"/>
      <c r="HO9" s="8"/>
      <c r="HP9" s="8"/>
      <c r="HQ9" s="12"/>
      <c r="HR9" s="12"/>
      <c r="HS9" s="8"/>
      <c r="HT9" s="8"/>
      <c r="HU9" s="12"/>
      <c r="HV9" s="12"/>
      <c r="HW9" s="8"/>
      <c r="HX9" s="8"/>
      <c r="HY9" s="12"/>
      <c r="HZ9" s="12"/>
      <c r="IA9" s="8"/>
      <c r="IB9" s="8"/>
      <c r="IC9" s="12"/>
      <c r="ID9" s="12"/>
      <c r="IE9" s="8"/>
      <c r="IF9" s="8"/>
      <c r="IG9" s="12"/>
      <c r="IH9" s="12"/>
    </row>
    <row r="10" spans="1:242" x14ac:dyDescent="0.2">
      <c r="A10" s="231" t="s">
        <v>9</v>
      </c>
      <c r="B10" s="231" t="s">
        <v>0</v>
      </c>
      <c r="C10" s="234" t="s">
        <v>162</v>
      </c>
      <c r="D10" s="180"/>
      <c r="E10" s="180"/>
      <c r="F10" s="237" t="s">
        <v>208</v>
      </c>
      <c r="G10" s="237"/>
      <c r="H10" s="237"/>
      <c r="I10" s="237"/>
      <c r="J10" s="237"/>
      <c r="K10" s="237"/>
    </row>
    <row r="11" spans="1:242" s="9" customFormat="1" x14ac:dyDescent="0.2">
      <c r="A11" s="232"/>
      <c r="B11" s="232"/>
      <c r="C11" s="235"/>
      <c r="D11" s="196" t="s">
        <v>409</v>
      </c>
      <c r="E11" s="196"/>
      <c r="F11" s="196" t="s">
        <v>410</v>
      </c>
      <c r="G11" s="196"/>
      <c r="H11" s="196" t="s">
        <v>411</v>
      </c>
      <c r="I11" s="196"/>
      <c r="J11" s="196" t="s">
        <v>532</v>
      </c>
      <c r="K11" s="196"/>
    </row>
    <row r="12" spans="1:242" s="9" customFormat="1" x14ac:dyDescent="0.2">
      <c r="A12" s="233"/>
      <c r="B12" s="233"/>
      <c r="C12" s="236"/>
      <c r="D12" s="181" t="s">
        <v>163</v>
      </c>
      <c r="E12" s="181" t="s">
        <v>164</v>
      </c>
      <c r="F12" s="181" t="s">
        <v>163</v>
      </c>
      <c r="G12" s="181" t="s">
        <v>164</v>
      </c>
      <c r="H12" s="181" t="s">
        <v>163</v>
      </c>
      <c r="I12" s="181" t="s">
        <v>164</v>
      </c>
      <c r="J12" s="181" t="s">
        <v>163</v>
      </c>
      <c r="K12" s="181" t="s">
        <v>164</v>
      </c>
    </row>
    <row r="13" spans="1:242" x14ac:dyDescent="0.2">
      <c r="A13" s="40" t="s">
        <v>10</v>
      </c>
      <c r="B13" s="41" t="s">
        <v>167</v>
      </c>
      <c r="C13" s="116">
        <f>SUM(C14:C31)</f>
        <v>0</v>
      </c>
      <c r="D13" s="41"/>
      <c r="E13" s="42"/>
      <c r="F13" s="41"/>
      <c r="G13" s="42"/>
      <c r="H13" s="43"/>
      <c r="I13" s="42"/>
      <c r="J13" s="44"/>
      <c r="K13" s="44"/>
    </row>
    <row r="14" spans="1:242" x14ac:dyDescent="0.2">
      <c r="A14" s="226" t="s">
        <v>461</v>
      </c>
      <c r="B14" s="227" t="s">
        <v>60</v>
      </c>
      <c r="C14" s="229">
        <f>'Planilha de Orçamento'!H15</f>
        <v>0</v>
      </c>
      <c r="D14" s="160"/>
      <c r="E14" s="161"/>
      <c r="F14" s="160"/>
      <c r="G14" s="161"/>
      <c r="H14" s="162"/>
      <c r="I14" s="161"/>
      <c r="J14" s="177"/>
      <c r="K14" s="177"/>
    </row>
    <row r="15" spans="1:242" s="13" customFormat="1" x14ac:dyDescent="0.2">
      <c r="A15" s="222"/>
      <c r="B15" s="228"/>
      <c r="C15" s="230"/>
      <c r="D15" s="163">
        <v>0.6</v>
      </c>
      <c r="E15" s="117">
        <f>D15*$C14</f>
        <v>0</v>
      </c>
      <c r="F15" s="163">
        <v>0.25</v>
      </c>
      <c r="G15" s="117">
        <f>F15*$C14</f>
        <v>0</v>
      </c>
      <c r="H15" s="163">
        <v>0.15</v>
      </c>
      <c r="I15" s="117">
        <f>H15*$C14</f>
        <v>0</v>
      </c>
      <c r="J15" s="163"/>
      <c r="K15" s="117">
        <f>J15*$C14</f>
        <v>0</v>
      </c>
      <c r="N15" s="141">
        <f>F15+H15+J15+D15</f>
        <v>1</v>
      </c>
    </row>
    <row r="16" spans="1:242" s="118" customFormat="1" x14ac:dyDescent="0.2">
      <c r="A16" s="221" t="s">
        <v>462</v>
      </c>
      <c r="B16" s="238" t="s">
        <v>231</v>
      </c>
      <c r="C16" s="239">
        <f>'Planilha de Orçamento'!H42</f>
        <v>0</v>
      </c>
      <c r="D16" s="56"/>
      <c r="E16" s="55"/>
      <c r="F16" s="164"/>
      <c r="G16" s="164"/>
      <c r="H16" s="164"/>
      <c r="I16" s="164"/>
      <c r="J16" s="165"/>
      <c r="K16" s="166"/>
      <c r="N16" s="141"/>
    </row>
    <row r="17" spans="1:14" s="13" customFormat="1" x14ac:dyDescent="0.2">
      <c r="A17" s="222"/>
      <c r="B17" s="228"/>
      <c r="C17" s="230"/>
      <c r="D17" s="163"/>
      <c r="E17" s="117">
        <f>D17*$C16</f>
        <v>0</v>
      </c>
      <c r="F17" s="163">
        <v>0.2</v>
      </c>
      <c r="G17" s="117">
        <f>F17*$C16</f>
        <v>0</v>
      </c>
      <c r="H17" s="163">
        <v>0.35</v>
      </c>
      <c r="I17" s="117">
        <f>H17*$C16</f>
        <v>0</v>
      </c>
      <c r="J17" s="163">
        <v>0.45</v>
      </c>
      <c r="K17" s="117">
        <f>J17*$C16</f>
        <v>0</v>
      </c>
      <c r="N17" s="141">
        <f t="shared" ref="N17:N67" si="0">F17+H17+J17+D17</f>
        <v>1</v>
      </c>
    </row>
    <row r="18" spans="1:14" s="118" customFormat="1" x14ac:dyDescent="0.2">
      <c r="A18" s="221" t="s">
        <v>463</v>
      </c>
      <c r="B18" s="217" t="s">
        <v>114</v>
      </c>
      <c r="C18" s="219">
        <f>'Planilha de Orçamento'!H48</f>
        <v>0</v>
      </c>
      <c r="D18" s="56"/>
      <c r="E18" s="167"/>
      <c r="F18" s="56"/>
      <c r="G18" s="167"/>
      <c r="H18" s="165"/>
      <c r="I18" s="165"/>
      <c r="J18" s="165"/>
      <c r="K18" s="165"/>
      <c r="N18" s="141"/>
    </row>
    <row r="19" spans="1:14" s="13" customFormat="1" x14ac:dyDescent="0.2">
      <c r="A19" s="222"/>
      <c r="B19" s="218"/>
      <c r="C19" s="220"/>
      <c r="D19" s="163"/>
      <c r="E19" s="117">
        <f>D19*$C18</f>
        <v>0</v>
      </c>
      <c r="F19" s="163"/>
      <c r="G19" s="117">
        <f>F19*$C18</f>
        <v>0</v>
      </c>
      <c r="H19" s="163">
        <v>0.2</v>
      </c>
      <c r="I19" s="117">
        <f>H19*$C18</f>
        <v>0</v>
      </c>
      <c r="J19" s="163">
        <v>0.8</v>
      </c>
      <c r="K19" s="117">
        <f>J19*$C18</f>
        <v>0</v>
      </c>
      <c r="N19" s="141">
        <f t="shared" si="0"/>
        <v>1</v>
      </c>
    </row>
    <row r="20" spans="1:14" s="118" customFormat="1" x14ac:dyDescent="0.2">
      <c r="A20" s="221" t="s">
        <v>464</v>
      </c>
      <c r="B20" s="217" t="s">
        <v>87</v>
      </c>
      <c r="C20" s="219">
        <f>'Planilha de Orçamento'!H57</f>
        <v>0</v>
      </c>
      <c r="D20" s="56"/>
      <c r="E20" s="167"/>
      <c r="F20" s="56"/>
      <c r="G20" s="167"/>
      <c r="H20" s="165"/>
      <c r="I20" s="165"/>
      <c r="J20" s="165"/>
      <c r="K20" s="165"/>
      <c r="N20" s="141"/>
    </row>
    <row r="21" spans="1:14" s="119" customFormat="1" x14ac:dyDescent="0.25">
      <c r="A21" s="222"/>
      <c r="B21" s="218"/>
      <c r="C21" s="220"/>
      <c r="D21" s="163"/>
      <c r="E21" s="117">
        <f>D21*$C20</f>
        <v>0</v>
      </c>
      <c r="F21" s="163"/>
      <c r="G21" s="117">
        <f>F21*$C20</f>
        <v>0</v>
      </c>
      <c r="H21" s="163">
        <v>0.3</v>
      </c>
      <c r="I21" s="117">
        <f>H21*$C20</f>
        <v>0</v>
      </c>
      <c r="J21" s="163">
        <v>0.7</v>
      </c>
      <c r="K21" s="117">
        <f>J21*$C20</f>
        <v>0</v>
      </c>
      <c r="M21" s="120"/>
      <c r="N21" s="141">
        <f t="shared" si="0"/>
        <v>1</v>
      </c>
    </row>
    <row r="22" spans="1:14" s="118" customFormat="1" x14ac:dyDescent="0.2">
      <c r="A22" s="221" t="s">
        <v>465</v>
      </c>
      <c r="B22" s="217" t="s">
        <v>82</v>
      </c>
      <c r="C22" s="219">
        <f>'Planilha de Orçamento'!H61</f>
        <v>0</v>
      </c>
      <c r="D22" s="56"/>
      <c r="E22" s="167"/>
      <c r="F22" s="164"/>
      <c r="G22" s="164"/>
      <c r="H22" s="164"/>
      <c r="I22" s="164"/>
      <c r="J22" s="165"/>
      <c r="K22" s="165"/>
      <c r="N22" s="141"/>
    </row>
    <row r="23" spans="1:14" s="119" customFormat="1" x14ac:dyDescent="0.25">
      <c r="A23" s="222"/>
      <c r="B23" s="218"/>
      <c r="C23" s="220"/>
      <c r="D23" s="163"/>
      <c r="E23" s="117">
        <f>D23*$C22</f>
        <v>0</v>
      </c>
      <c r="F23" s="163">
        <v>0.1</v>
      </c>
      <c r="G23" s="117">
        <f>F23*$C22</f>
        <v>0</v>
      </c>
      <c r="H23" s="163">
        <v>0.4</v>
      </c>
      <c r="I23" s="117">
        <f>H23*$C22</f>
        <v>0</v>
      </c>
      <c r="J23" s="163">
        <v>0.5</v>
      </c>
      <c r="K23" s="117">
        <f>J23*$C22</f>
        <v>0</v>
      </c>
      <c r="L23" s="121"/>
      <c r="M23" s="120"/>
      <c r="N23" s="141">
        <f t="shared" si="0"/>
        <v>1</v>
      </c>
    </row>
    <row r="24" spans="1:14" s="118" customFormat="1" x14ac:dyDescent="0.2">
      <c r="A24" s="221" t="s">
        <v>466</v>
      </c>
      <c r="B24" s="217" t="s">
        <v>235</v>
      </c>
      <c r="C24" s="219">
        <f>'Planilha de Orçamento'!H66</f>
        <v>0</v>
      </c>
      <c r="D24" s="56"/>
      <c r="E24" s="167"/>
      <c r="F24" s="56"/>
      <c r="G24" s="167"/>
      <c r="H24" s="164"/>
      <c r="I24" s="168"/>
      <c r="J24" s="165"/>
      <c r="K24" s="165"/>
      <c r="N24" s="141"/>
    </row>
    <row r="25" spans="1:14" s="119" customFormat="1" x14ac:dyDescent="0.25">
      <c r="A25" s="222"/>
      <c r="B25" s="218"/>
      <c r="C25" s="220"/>
      <c r="D25" s="163"/>
      <c r="E25" s="117">
        <f>D25*$C24</f>
        <v>0</v>
      </c>
      <c r="F25" s="163"/>
      <c r="G25" s="117">
        <f>F25*$C24</f>
        <v>0</v>
      </c>
      <c r="H25" s="163">
        <v>0.25</v>
      </c>
      <c r="I25" s="117">
        <f>H25*$C24</f>
        <v>0</v>
      </c>
      <c r="J25" s="163">
        <v>0.75</v>
      </c>
      <c r="K25" s="117">
        <f>J25*$C24</f>
        <v>0</v>
      </c>
      <c r="L25" s="121"/>
      <c r="M25" s="120"/>
      <c r="N25" s="141">
        <f t="shared" si="0"/>
        <v>1</v>
      </c>
    </row>
    <row r="26" spans="1:14" s="118" customFormat="1" x14ac:dyDescent="0.2">
      <c r="A26" s="221" t="s">
        <v>467</v>
      </c>
      <c r="B26" s="238" t="s">
        <v>135</v>
      </c>
      <c r="C26" s="239">
        <f>'Planilha de Orçamento'!H73</f>
        <v>0</v>
      </c>
      <c r="D26" s="56"/>
      <c r="E26" s="55"/>
      <c r="F26" s="164"/>
      <c r="G26" s="164"/>
      <c r="H26" s="164"/>
      <c r="I26" s="161"/>
      <c r="J26" s="165"/>
      <c r="K26" s="166"/>
      <c r="N26" s="141"/>
    </row>
    <row r="27" spans="1:14" s="13" customFormat="1" x14ac:dyDescent="0.2">
      <c r="A27" s="222"/>
      <c r="B27" s="228"/>
      <c r="C27" s="230"/>
      <c r="D27" s="163"/>
      <c r="E27" s="117">
        <f>D27*$C26</f>
        <v>0</v>
      </c>
      <c r="F27" s="163">
        <v>0.3</v>
      </c>
      <c r="G27" s="117">
        <f>F27*$C26</f>
        <v>0</v>
      </c>
      <c r="H27" s="163">
        <v>0.3</v>
      </c>
      <c r="I27" s="117">
        <f>H27*$C26</f>
        <v>0</v>
      </c>
      <c r="J27" s="163">
        <v>0.4</v>
      </c>
      <c r="K27" s="117">
        <f>J27*$C26</f>
        <v>0</v>
      </c>
      <c r="N27" s="141">
        <f t="shared" si="0"/>
        <v>1</v>
      </c>
    </row>
    <row r="28" spans="1:14" s="118" customFormat="1" x14ac:dyDescent="0.2">
      <c r="A28" s="221" t="s">
        <v>468</v>
      </c>
      <c r="B28" s="217" t="s">
        <v>101</v>
      </c>
      <c r="C28" s="219">
        <f>'Planilha de Orçamento'!H79</f>
        <v>0</v>
      </c>
      <c r="D28" s="162"/>
      <c r="E28" s="162"/>
      <c r="F28" s="162"/>
      <c r="G28" s="162"/>
      <c r="H28" s="162"/>
      <c r="I28" s="162"/>
      <c r="J28" s="162"/>
      <c r="K28" s="162"/>
      <c r="N28" s="141"/>
    </row>
    <row r="29" spans="1:14" s="13" customFormat="1" x14ac:dyDescent="0.2">
      <c r="A29" s="222"/>
      <c r="B29" s="218"/>
      <c r="C29" s="220"/>
      <c r="D29" s="163">
        <v>0.1</v>
      </c>
      <c r="E29" s="117">
        <f>D29*$C28</f>
        <v>0</v>
      </c>
      <c r="F29" s="163">
        <v>0.3</v>
      </c>
      <c r="G29" s="117">
        <f>F29*$C28</f>
        <v>0</v>
      </c>
      <c r="H29" s="163">
        <v>0.4</v>
      </c>
      <c r="I29" s="117">
        <f>H29*$C28</f>
        <v>0</v>
      </c>
      <c r="J29" s="163">
        <v>0.2</v>
      </c>
      <c r="K29" s="117">
        <f>J29*$C28</f>
        <v>0</v>
      </c>
      <c r="N29" s="141">
        <f t="shared" si="0"/>
        <v>1</v>
      </c>
    </row>
    <row r="30" spans="1:14" s="118" customFormat="1" x14ac:dyDescent="0.2">
      <c r="A30" s="221" t="s">
        <v>469</v>
      </c>
      <c r="B30" s="217" t="s">
        <v>70</v>
      </c>
      <c r="C30" s="219">
        <f>'Planilha de Orçamento'!H86</f>
        <v>0</v>
      </c>
      <c r="D30" s="162"/>
      <c r="E30" s="162"/>
      <c r="F30" s="162"/>
      <c r="G30" s="162"/>
      <c r="H30" s="162"/>
      <c r="I30" s="162"/>
      <c r="J30" s="162"/>
      <c r="K30" s="162"/>
      <c r="N30" s="141"/>
    </row>
    <row r="31" spans="1:14" s="119" customFormat="1" x14ac:dyDescent="0.25">
      <c r="A31" s="222"/>
      <c r="B31" s="218"/>
      <c r="C31" s="220"/>
      <c r="D31" s="163">
        <v>0.25</v>
      </c>
      <c r="E31" s="117">
        <f>D31*$C30</f>
        <v>0</v>
      </c>
      <c r="F31" s="163">
        <v>0.25</v>
      </c>
      <c r="G31" s="117">
        <f>F31*$C30</f>
        <v>0</v>
      </c>
      <c r="H31" s="163">
        <v>0.25</v>
      </c>
      <c r="I31" s="117">
        <f>H31*$C30</f>
        <v>0</v>
      </c>
      <c r="J31" s="163">
        <v>0.25</v>
      </c>
      <c r="K31" s="117">
        <f>J31*$C30</f>
        <v>0</v>
      </c>
      <c r="M31" s="120"/>
      <c r="N31" s="141">
        <f t="shared" si="0"/>
        <v>1</v>
      </c>
    </row>
    <row r="32" spans="1:14" x14ac:dyDescent="0.2">
      <c r="A32" s="40" t="s">
        <v>11</v>
      </c>
      <c r="B32" s="41" t="s">
        <v>168</v>
      </c>
      <c r="C32" s="116">
        <f>SUM(C33:C44)</f>
        <v>0</v>
      </c>
      <c r="D32" s="122"/>
      <c r="E32" s="45"/>
      <c r="F32" s="122"/>
      <c r="G32" s="45"/>
      <c r="H32" s="45"/>
      <c r="I32" s="45"/>
      <c r="J32" s="44"/>
      <c r="K32" s="44"/>
      <c r="N32" s="141"/>
    </row>
    <row r="33" spans="1:14" x14ac:dyDescent="0.2">
      <c r="A33" s="240" t="s">
        <v>461</v>
      </c>
      <c r="B33" s="242" t="s">
        <v>412</v>
      </c>
      <c r="C33" s="243">
        <f>'Planilha de Orçamento'!H94</f>
        <v>0</v>
      </c>
      <c r="D33" s="162"/>
      <c r="E33" s="162"/>
      <c r="F33" s="162"/>
      <c r="G33" s="162"/>
      <c r="H33" s="162"/>
      <c r="I33" s="162"/>
      <c r="J33" s="56"/>
      <c r="K33" s="56"/>
      <c r="N33" s="141"/>
    </row>
    <row r="34" spans="1:14" s="13" customFormat="1" x14ac:dyDescent="0.2">
      <c r="A34" s="241"/>
      <c r="B34" s="218"/>
      <c r="C34" s="220"/>
      <c r="D34" s="163">
        <v>0.1</v>
      </c>
      <c r="E34" s="140">
        <f>D34*$C33</f>
        <v>0</v>
      </c>
      <c r="F34" s="163">
        <v>0.8</v>
      </c>
      <c r="G34" s="140">
        <f>F34*$C33</f>
        <v>0</v>
      </c>
      <c r="H34" s="163">
        <v>0.1</v>
      </c>
      <c r="I34" s="140">
        <f>H34*$C33</f>
        <v>0</v>
      </c>
      <c r="J34" s="163"/>
      <c r="K34" s="140">
        <f>J34*$C33</f>
        <v>0</v>
      </c>
      <c r="N34" s="141">
        <f t="shared" si="0"/>
        <v>1</v>
      </c>
    </row>
    <row r="35" spans="1:14" x14ac:dyDescent="0.2">
      <c r="A35" s="241" t="s">
        <v>462</v>
      </c>
      <c r="B35" s="217" t="s">
        <v>423</v>
      </c>
      <c r="C35" s="219">
        <f>'Planilha de Orçamento'!H111</f>
        <v>0</v>
      </c>
      <c r="D35" s="162"/>
      <c r="E35" s="162"/>
      <c r="F35" s="162"/>
      <c r="G35" s="162"/>
      <c r="H35" s="162"/>
      <c r="I35" s="162"/>
      <c r="J35" s="56"/>
      <c r="K35" s="56"/>
      <c r="N35" s="141"/>
    </row>
    <row r="36" spans="1:14" x14ac:dyDescent="0.2">
      <c r="A36" s="241"/>
      <c r="B36" s="218"/>
      <c r="C36" s="220"/>
      <c r="D36" s="163">
        <v>0.2</v>
      </c>
      <c r="E36" s="140">
        <f>D36*$C35</f>
        <v>0</v>
      </c>
      <c r="F36" s="163">
        <v>0.2</v>
      </c>
      <c r="G36" s="140">
        <f>F36*$C35</f>
        <v>0</v>
      </c>
      <c r="H36" s="163">
        <v>0.6</v>
      </c>
      <c r="I36" s="140">
        <f>H36*$C35</f>
        <v>0</v>
      </c>
      <c r="J36" s="163"/>
      <c r="K36" s="140">
        <f>J36*$C35</f>
        <v>0</v>
      </c>
      <c r="N36" s="141">
        <f t="shared" si="0"/>
        <v>1</v>
      </c>
    </row>
    <row r="37" spans="1:14" x14ac:dyDescent="0.2">
      <c r="A37" s="241" t="s">
        <v>463</v>
      </c>
      <c r="B37" s="217" t="s">
        <v>433</v>
      </c>
      <c r="C37" s="219">
        <f>'Planilha de Orçamento'!H134</f>
        <v>0</v>
      </c>
      <c r="D37" s="162"/>
      <c r="E37" s="162"/>
      <c r="F37" s="162"/>
      <c r="G37" s="162"/>
      <c r="H37" s="162"/>
      <c r="I37" s="162"/>
      <c r="J37" s="56"/>
      <c r="K37" s="56"/>
      <c r="N37" s="141"/>
    </row>
    <row r="38" spans="1:14" x14ac:dyDescent="0.2">
      <c r="A38" s="241"/>
      <c r="B38" s="218"/>
      <c r="C38" s="220"/>
      <c r="D38" s="163">
        <v>0.4</v>
      </c>
      <c r="E38" s="140">
        <f>D38*$C37</f>
        <v>0</v>
      </c>
      <c r="F38" s="163">
        <v>0.4</v>
      </c>
      <c r="G38" s="140">
        <f>F38*$C37</f>
        <v>0</v>
      </c>
      <c r="H38" s="163">
        <v>0.2</v>
      </c>
      <c r="I38" s="140">
        <f>H38*$C37</f>
        <v>0</v>
      </c>
      <c r="J38" s="163"/>
      <c r="K38" s="140">
        <f>J38*$C37</f>
        <v>0</v>
      </c>
      <c r="N38" s="141">
        <f t="shared" si="0"/>
        <v>1</v>
      </c>
    </row>
    <row r="39" spans="1:14" x14ac:dyDescent="0.2">
      <c r="A39" s="241" t="s">
        <v>464</v>
      </c>
      <c r="B39" s="217" t="s">
        <v>453</v>
      </c>
      <c r="C39" s="219">
        <f>'Planilha de Orçamento'!H141</f>
        <v>0</v>
      </c>
      <c r="D39" s="162"/>
      <c r="E39" s="162"/>
      <c r="F39" s="56"/>
      <c r="G39" s="56"/>
      <c r="H39" s="56"/>
      <c r="I39" s="56"/>
      <c r="J39" s="56"/>
      <c r="K39" s="56"/>
      <c r="N39" s="141"/>
    </row>
    <row r="40" spans="1:14" x14ac:dyDescent="0.2">
      <c r="A40" s="241"/>
      <c r="B40" s="218"/>
      <c r="C40" s="220"/>
      <c r="D40" s="163">
        <v>1</v>
      </c>
      <c r="E40" s="140">
        <f>D40*$C39</f>
        <v>0</v>
      </c>
      <c r="F40" s="163"/>
      <c r="G40" s="140">
        <f>F40*$C39</f>
        <v>0</v>
      </c>
      <c r="H40" s="163"/>
      <c r="I40" s="140">
        <f>H40*$C39</f>
        <v>0</v>
      </c>
      <c r="J40" s="163"/>
      <c r="K40" s="140">
        <f>J40*$C39</f>
        <v>0</v>
      </c>
      <c r="N40" s="141">
        <f t="shared" si="0"/>
        <v>1</v>
      </c>
    </row>
    <row r="41" spans="1:14" x14ac:dyDescent="0.2">
      <c r="A41" s="241" t="s">
        <v>465</v>
      </c>
      <c r="B41" s="217" t="s">
        <v>70</v>
      </c>
      <c r="C41" s="219">
        <f>'Planilha de Orçamento'!H143</f>
        <v>0</v>
      </c>
      <c r="D41" s="162"/>
      <c r="E41" s="162"/>
      <c r="F41" s="162"/>
      <c r="G41" s="162"/>
      <c r="H41" s="162"/>
      <c r="I41" s="162"/>
      <c r="J41" s="162"/>
      <c r="K41" s="162"/>
      <c r="N41" s="141"/>
    </row>
    <row r="42" spans="1:14" x14ac:dyDescent="0.2">
      <c r="A42" s="241"/>
      <c r="B42" s="218"/>
      <c r="C42" s="220"/>
      <c r="D42" s="163">
        <v>0.2</v>
      </c>
      <c r="E42" s="140">
        <f>D42*$C41</f>
        <v>0</v>
      </c>
      <c r="F42" s="163">
        <v>0.2</v>
      </c>
      <c r="G42" s="140">
        <f>F42*$C41</f>
        <v>0</v>
      </c>
      <c r="H42" s="163">
        <v>0.3</v>
      </c>
      <c r="I42" s="140">
        <f>H42*$C41</f>
        <v>0</v>
      </c>
      <c r="J42" s="163">
        <v>0.3</v>
      </c>
      <c r="K42" s="140">
        <f>J42*$C41</f>
        <v>0</v>
      </c>
      <c r="N42" s="141">
        <f t="shared" si="0"/>
        <v>1</v>
      </c>
    </row>
    <row r="43" spans="1:14" x14ac:dyDescent="0.2">
      <c r="A43" s="241" t="s">
        <v>466</v>
      </c>
      <c r="B43" s="217" t="s">
        <v>471</v>
      </c>
      <c r="C43" s="219">
        <f>'Planilha de Orçamento'!H150</f>
        <v>0</v>
      </c>
      <c r="D43" s="56"/>
      <c r="E43" s="56"/>
      <c r="F43" s="56"/>
      <c r="G43" s="56"/>
      <c r="H43" s="162"/>
      <c r="I43" s="162"/>
      <c r="J43" s="56"/>
      <c r="K43" s="56"/>
      <c r="N43" s="141"/>
    </row>
    <row r="44" spans="1:14" x14ac:dyDescent="0.2">
      <c r="A44" s="244"/>
      <c r="B44" s="218"/>
      <c r="C44" s="220"/>
      <c r="D44" s="163"/>
      <c r="E44" s="140">
        <f>D44*$C43</f>
        <v>0</v>
      </c>
      <c r="F44" s="163"/>
      <c r="G44" s="140">
        <f>F44*$C43</f>
        <v>0</v>
      </c>
      <c r="H44" s="163">
        <v>1</v>
      </c>
      <c r="I44" s="140">
        <f>H44*$C43</f>
        <v>0</v>
      </c>
      <c r="J44" s="163"/>
      <c r="K44" s="140">
        <f>J44*$C43</f>
        <v>0</v>
      </c>
      <c r="N44" s="141">
        <f t="shared" si="0"/>
        <v>1</v>
      </c>
    </row>
    <row r="45" spans="1:14" x14ac:dyDescent="0.2">
      <c r="A45" s="40" t="s">
        <v>12</v>
      </c>
      <c r="B45" s="41" t="s">
        <v>13</v>
      </c>
      <c r="C45" s="116">
        <f>SUM(C46:C67)</f>
        <v>0</v>
      </c>
      <c r="D45" s="122"/>
      <c r="E45" s="45"/>
      <c r="F45" s="122"/>
      <c r="G45" s="45"/>
      <c r="H45" s="45"/>
      <c r="I45" s="45"/>
      <c r="J45" s="44"/>
      <c r="K45" s="44"/>
      <c r="N45" s="141"/>
    </row>
    <row r="46" spans="1:14" x14ac:dyDescent="0.2">
      <c r="A46" s="240" t="s">
        <v>461</v>
      </c>
      <c r="B46" s="242" t="s">
        <v>238</v>
      </c>
      <c r="C46" s="243">
        <f>'Planilha de Orçamento'!H154</f>
        <v>0</v>
      </c>
      <c r="D46" s="162"/>
      <c r="E46" s="162"/>
      <c r="F46" s="162"/>
      <c r="G46" s="162"/>
      <c r="H46" s="162"/>
      <c r="I46" s="162"/>
      <c r="J46" s="169"/>
      <c r="K46" s="166"/>
      <c r="N46" s="141"/>
    </row>
    <row r="47" spans="1:14" x14ac:dyDescent="0.2">
      <c r="A47" s="241"/>
      <c r="B47" s="218"/>
      <c r="C47" s="220"/>
      <c r="D47" s="163">
        <v>0.2</v>
      </c>
      <c r="E47" s="140">
        <f>D47*$C46</f>
        <v>0</v>
      </c>
      <c r="F47" s="163">
        <v>0.3</v>
      </c>
      <c r="G47" s="140">
        <f>F47*$C46</f>
        <v>0</v>
      </c>
      <c r="H47" s="163">
        <v>0.4</v>
      </c>
      <c r="I47" s="140">
        <f>H47*$C46</f>
        <v>0</v>
      </c>
      <c r="J47" s="163">
        <v>0.1</v>
      </c>
      <c r="K47" s="140">
        <f>J47*$C46</f>
        <v>0</v>
      </c>
      <c r="N47" s="141">
        <f t="shared" si="0"/>
        <v>1</v>
      </c>
    </row>
    <row r="48" spans="1:14" x14ac:dyDescent="0.2">
      <c r="A48" s="241" t="s">
        <v>462</v>
      </c>
      <c r="B48" s="217" t="s">
        <v>244</v>
      </c>
      <c r="C48" s="219">
        <f>'Planilha de Orçamento'!H163</f>
        <v>0</v>
      </c>
      <c r="D48" s="162"/>
      <c r="E48" s="162"/>
      <c r="F48" s="162"/>
      <c r="G48" s="162"/>
      <c r="H48" s="162"/>
      <c r="I48" s="162"/>
      <c r="J48" s="56"/>
      <c r="K48" s="56"/>
      <c r="N48" s="141"/>
    </row>
    <row r="49" spans="1:14" s="13" customFormat="1" x14ac:dyDescent="0.2">
      <c r="A49" s="241"/>
      <c r="B49" s="218"/>
      <c r="C49" s="220"/>
      <c r="D49" s="163">
        <v>0.1</v>
      </c>
      <c r="E49" s="140">
        <f>D49*$C48</f>
        <v>0</v>
      </c>
      <c r="F49" s="163">
        <v>0.1</v>
      </c>
      <c r="G49" s="140">
        <f>F49*$C48</f>
        <v>0</v>
      </c>
      <c r="H49" s="163">
        <v>0.8</v>
      </c>
      <c r="I49" s="140">
        <f>H49*$C48</f>
        <v>0</v>
      </c>
      <c r="J49" s="163"/>
      <c r="K49" s="140">
        <f>J49*$C48</f>
        <v>0</v>
      </c>
      <c r="N49" s="141">
        <f t="shared" si="0"/>
        <v>1</v>
      </c>
    </row>
    <row r="50" spans="1:14" x14ac:dyDescent="0.2">
      <c r="A50" s="241" t="s">
        <v>463</v>
      </c>
      <c r="B50" s="217" t="s">
        <v>252</v>
      </c>
      <c r="C50" s="219">
        <f>'Planilha de Orçamento'!H172</f>
        <v>0</v>
      </c>
      <c r="D50" s="162"/>
      <c r="E50" s="162"/>
      <c r="F50" s="162"/>
      <c r="G50" s="162"/>
      <c r="H50" s="162"/>
      <c r="I50" s="162"/>
      <c r="J50" s="166"/>
      <c r="K50" s="166"/>
      <c r="N50" s="141"/>
    </row>
    <row r="51" spans="1:14" x14ac:dyDescent="0.2">
      <c r="A51" s="241"/>
      <c r="B51" s="218"/>
      <c r="C51" s="220"/>
      <c r="D51" s="163">
        <v>0.3</v>
      </c>
      <c r="E51" s="140">
        <f>D51*$C50</f>
        <v>0</v>
      </c>
      <c r="F51" s="163">
        <v>0.3</v>
      </c>
      <c r="G51" s="140">
        <f>F51*$C50</f>
        <v>0</v>
      </c>
      <c r="H51" s="163">
        <v>0.3</v>
      </c>
      <c r="I51" s="140">
        <f>H51*$C50</f>
        <v>0</v>
      </c>
      <c r="J51" s="163">
        <v>0.1</v>
      </c>
      <c r="K51" s="140">
        <f>J51*$C50</f>
        <v>0</v>
      </c>
      <c r="N51" s="141">
        <f t="shared" si="0"/>
        <v>1</v>
      </c>
    </row>
    <row r="52" spans="1:14" x14ac:dyDescent="0.2">
      <c r="A52" s="241" t="s">
        <v>464</v>
      </c>
      <c r="B52" s="217" t="s">
        <v>257</v>
      </c>
      <c r="C52" s="219">
        <f>'Planilha de Orçamento'!H180</f>
        <v>0</v>
      </c>
      <c r="D52" s="162"/>
      <c r="E52" s="162"/>
      <c r="F52" s="162"/>
      <c r="G52" s="162"/>
      <c r="H52" s="162"/>
      <c r="I52" s="162"/>
      <c r="J52" s="56"/>
      <c r="K52" s="56"/>
      <c r="N52" s="141"/>
    </row>
    <row r="53" spans="1:14" s="13" customFormat="1" x14ac:dyDescent="0.2">
      <c r="A53" s="241"/>
      <c r="B53" s="218"/>
      <c r="C53" s="220"/>
      <c r="D53" s="163">
        <v>0.3</v>
      </c>
      <c r="E53" s="140">
        <f>D53*$C52</f>
        <v>0</v>
      </c>
      <c r="F53" s="163">
        <v>0.3</v>
      </c>
      <c r="G53" s="140">
        <f>F53*$C52</f>
        <v>0</v>
      </c>
      <c r="H53" s="163">
        <v>0.4</v>
      </c>
      <c r="I53" s="140">
        <f>H53*$C52</f>
        <v>0</v>
      </c>
      <c r="J53" s="163"/>
      <c r="K53" s="140">
        <f>J53*$C52</f>
        <v>0</v>
      </c>
      <c r="N53" s="141">
        <f t="shared" si="0"/>
        <v>1</v>
      </c>
    </row>
    <row r="54" spans="1:14" x14ac:dyDescent="0.2">
      <c r="A54" s="241" t="s">
        <v>465</v>
      </c>
      <c r="B54" s="217" t="s">
        <v>297</v>
      </c>
      <c r="C54" s="219">
        <f>'Planilha de Orçamento'!H207</f>
        <v>0</v>
      </c>
      <c r="D54" s="162"/>
      <c r="E54" s="162"/>
      <c r="F54" s="162"/>
      <c r="G54" s="162"/>
      <c r="H54" s="56"/>
      <c r="I54" s="56"/>
      <c r="J54" s="177"/>
      <c r="K54" s="177"/>
      <c r="N54" s="141"/>
    </row>
    <row r="55" spans="1:14" x14ac:dyDescent="0.2">
      <c r="A55" s="241"/>
      <c r="B55" s="218"/>
      <c r="C55" s="220"/>
      <c r="D55" s="163">
        <v>0.9</v>
      </c>
      <c r="E55" s="140">
        <f>D55*$C54</f>
        <v>0</v>
      </c>
      <c r="F55" s="163">
        <v>0.1</v>
      </c>
      <c r="G55" s="140">
        <f>F55*$C54</f>
        <v>0</v>
      </c>
      <c r="H55" s="163"/>
      <c r="I55" s="140">
        <f>H55*$C54</f>
        <v>0</v>
      </c>
      <c r="J55" s="163"/>
      <c r="K55" s="140">
        <f>J55*$C54</f>
        <v>0</v>
      </c>
      <c r="N55" s="141">
        <f t="shared" si="0"/>
        <v>1</v>
      </c>
    </row>
    <row r="56" spans="1:14" x14ac:dyDescent="0.2">
      <c r="A56" s="241" t="s">
        <v>466</v>
      </c>
      <c r="B56" s="217" t="s">
        <v>325</v>
      </c>
      <c r="C56" s="219">
        <f>'Planilha de Orçamento'!H221</f>
        <v>0</v>
      </c>
      <c r="D56" s="170"/>
      <c r="E56" s="55"/>
      <c r="F56" s="170"/>
      <c r="G56" s="55"/>
      <c r="H56" s="162"/>
      <c r="I56" s="162"/>
      <c r="J56" s="162"/>
      <c r="K56" s="162"/>
      <c r="N56" s="141"/>
    </row>
    <row r="57" spans="1:14" x14ac:dyDescent="0.2">
      <c r="A57" s="241"/>
      <c r="B57" s="218"/>
      <c r="C57" s="220"/>
      <c r="D57" s="163"/>
      <c r="E57" s="140">
        <f>D57*$C56</f>
        <v>0</v>
      </c>
      <c r="F57" s="163"/>
      <c r="G57" s="140">
        <f>F57*$C56</f>
        <v>0</v>
      </c>
      <c r="H57" s="163">
        <v>0.9</v>
      </c>
      <c r="I57" s="140">
        <f>H57*$C56</f>
        <v>0</v>
      </c>
      <c r="J57" s="163">
        <v>0.1</v>
      </c>
      <c r="K57" s="140">
        <f>J57*$C56</f>
        <v>0</v>
      </c>
      <c r="N57" s="141">
        <f t="shared" si="0"/>
        <v>1</v>
      </c>
    </row>
    <row r="58" spans="1:14" x14ac:dyDescent="0.2">
      <c r="A58" s="241" t="s">
        <v>467</v>
      </c>
      <c r="B58" s="217" t="s">
        <v>408</v>
      </c>
      <c r="C58" s="219">
        <f>'Planilha de Orçamento'!H250</f>
        <v>0</v>
      </c>
      <c r="D58" s="56"/>
      <c r="E58" s="56"/>
      <c r="F58" s="162"/>
      <c r="G58" s="162"/>
      <c r="H58" s="162"/>
      <c r="I58" s="162"/>
      <c r="J58" s="162"/>
      <c r="K58" s="162"/>
      <c r="N58" s="141"/>
    </row>
    <row r="59" spans="1:14" s="13" customFormat="1" x14ac:dyDescent="0.2">
      <c r="A59" s="241"/>
      <c r="B59" s="218"/>
      <c r="C59" s="220"/>
      <c r="D59" s="163"/>
      <c r="E59" s="140">
        <f>D59*$C58</f>
        <v>0</v>
      </c>
      <c r="F59" s="163">
        <v>0.3</v>
      </c>
      <c r="G59" s="140">
        <f>F59*$C58</f>
        <v>0</v>
      </c>
      <c r="H59" s="163">
        <v>0.3</v>
      </c>
      <c r="I59" s="140">
        <f>H59*$C58</f>
        <v>0</v>
      </c>
      <c r="J59" s="163">
        <v>0.4</v>
      </c>
      <c r="K59" s="140">
        <f>J59*$C58</f>
        <v>0</v>
      </c>
      <c r="N59" s="141">
        <f t="shared" si="0"/>
        <v>1</v>
      </c>
    </row>
    <row r="60" spans="1:14" x14ac:dyDescent="0.2">
      <c r="A60" s="241" t="s">
        <v>468</v>
      </c>
      <c r="B60" s="217" t="s">
        <v>356</v>
      </c>
      <c r="C60" s="219">
        <f>'Planilha de Orçamento'!H258</f>
        <v>0</v>
      </c>
      <c r="D60" s="56"/>
      <c r="E60" s="56"/>
      <c r="F60" s="162"/>
      <c r="G60" s="162"/>
      <c r="H60" s="162"/>
      <c r="I60" s="162"/>
      <c r="J60" s="166"/>
      <c r="K60" s="166"/>
      <c r="N60" s="141"/>
    </row>
    <row r="61" spans="1:14" x14ac:dyDescent="0.2">
      <c r="A61" s="241"/>
      <c r="B61" s="218"/>
      <c r="C61" s="220"/>
      <c r="D61" s="163"/>
      <c r="E61" s="140">
        <f>D61*$C60</f>
        <v>0</v>
      </c>
      <c r="F61" s="163">
        <v>0.2</v>
      </c>
      <c r="G61" s="140">
        <f>F61*$C60</f>
        <v>0</v>
      </c>
      <c r="H61" s="163">
        <v>0.7</v>
      </c>
      <c r="I61" s="140">
        <f>H61*$C60</f>
        <v>0</v>
      </c>
      <c r="J61" s="163">
        <v>0.1</v>
      </c>
      <c r="K61" s="140">
        <f>J61*$C60</f>
        <v>0</v>
      </c>
      <c r="N61" s="141">
        <f t="shared" si="0"/>
        <v>1</v>
      </c>
    </row>
    <row r="62" spans="1:14" x14ac:dyDescent="0.2">
      <c r="A62" s="241" t="s">
        <v>469</v>
      </c>
      <c r="B62" s="217" t="s">
        <v>369</v>
      </c>
      <c r="C62" s="219">
        <f>'Planilha de Orçamento'!H273</f>
        <v>0</v>
      </c>
      <c r="D62" s="171"/>
      <c r="E62" s="164"/>
      <c r="F62" s="171"/>
      <c r="G62" s="164"/>
      <c r="H62" s="162"/>
      <c r="I62" s="162"/>
      <c r="J62" s="56"/>
      <c r="K62" s="56"/>
      <c r="N62" s="141"/>
    </row>
    <row r="63" spans="1:14" x14ac:dyDescent="0.2">
      <c r="A63" s="241"/>
      <c r="B63" s="218"/>
      <c r="C63" s="220"/>
      <c r="D63" s="163">
        <v>0.4</v>
      </c>
      <c r="E63" s="140">
        <f>D63*$C62</f>
        <v>0</v>
      </c>
      <c r="F63" s="163">
        <v>0.1</v>
      </c>
      <c r="G63" s="140">
        <f>F63*$C62</f>
        <v>0</v>
      </c>
      <c r="H63" s="163">
        <v>0.5</v>
      </c>
      <c r="I63" s="140">
        <f>H63*$C62</f>
        <v>0</v>
      </c>
      <c r="J63" s="163"/>
      <c r="K63" s="140">
        <f>J63*$C62</f>
        <v>0</v>
      </c>
      <c r="N63" s="141">
        <f t="shared" si="0"/>
        <v>1</v>
      </c>
    </row>
    <row r="64" spans="1:14" s="118" customFormat="1" x14ac:dyDescent="0.2">
      <c r="A64" s="241" t="s">
        <v>470</v>
      </c>
      <c r="B64" s="217" t="s">
        <v>531</v>
      </c>
      <c r="C64" s="219">
        <f>'Planilha de Orçamento'!H282</f>
        <v>0</v>
      </c>
      <c r="D64" s="56"/>
      <c r="E64" s="56"/>
      <c r="F64" s="56"/>
      <c r="G64" s="56"/>
      <c r="H64" s="162"/>
      <c r="I64" s="162"/>
      <c r="J64" s="162"/>
      <c r="K64" s="162"/>
      <c r="N64" s="141"/>
    </row>
    <row r="65" spans="1:14" s="13" customFormat="1" x14ac:dyDescent="0.2">
      <c r="A65" s="241"/>
      <c r="B65" s="218"/>
      <c r="C65" s="220"/>
      <c r="D65" s="163"/>
      <c r="E65" s="140">
        <f>D65*$C64</f>
        <v>0</v>
      </c>
      <c r="F65" s="163"/>
      <c r="G65" s="140">
        <f>F65*$C64</f>
        <v>0</v>
      </c>
      <c r="H65" s="163">
        <v>0.9</v>
      </c>
      <c r="I65" s="140">
        <f>H65*$C64</f>
        <v>0</v>
      </c>
      <c r="J65" s="163">
        <v>0.1</v>
      </c>
      <c r="K65" s="140">
        <f>J65*$C64</f>
        <v>0</v>
      </c>
      <c r="N65" s="141">
        <f t="shared" si="0"/>
        <v>1</v>
      </c>
    </row>
    <row r="66" spans="1:14" s="118" customFormat="1" x14ac:dyDescent="0.2">
      <c r="A66" s="241" t="s">
        <v>530</v>
      </c>
      <c r="B66" s="217" t="s">
        <v>378</v>
      </c>
      <c r="C66" s="219">
        <f>'Planilha de Orçamento'!H295</f>
        <v>0</v>
      </c>
      <c r="D66" s="162"/>
      <c r="E66" s="162"/>
      <c r="F66" s="162"/>
      <c r="G66" s="162"/>
      <c r="H66" s="162"/>
      <c r="I66" s="162"/>
      <c r="J66" s="162"/>
      <c r="K66" s="162"/>
      <c r="N66" s="141"/>
    </row>
    <row r="67" spans="1:14" s="13" customFormat="1" ht="15.75" thickBot="1" x14ac:dyDescent="0.25">
      <c r="A67" s="241"/>
      <c r="B67" s="218"/>
      <c r="C67" s="220"/>
      <c r="D67" s="163">
        <v>0.1</v>
      </c>
      <c r="E67" s="117">
        <f>D67*$C66</f>
        <v>0</v>
      </c>
      <c r="F67" s="163">
        <v>0.2</v>
      </c>
      <c r="G67" s="117">
        <f>F67*$C66</f>
        <v>0</v>
      </c>
      <c r="H67" s="163">
        <v>0.3</v>
      </c>
      <c r="I67" s="117">
        <f>H67*$C66</f>
        <v>0</v>
      </c>
      <c r="J67" s="163">
        <v>0.4</v>
      </c>
      <c r="K67" s="117">
        <f>J67*$C66</f>
        <v>0</v>
      </c>
      <c r="N67" s="141">
        <f t="shared" si="0"/>
        <v>1</v>
      </c>
    </row>
    <row r="68" spans="1:14" s="14" customFormat="1" x14ac:dyDescent="0.2">
      <c r="A68" s="247" t="s">
        <v>165</v>
      </c>
      <c r="B68" s="247"/>
      <c r="C68" s="123">
        <f>C13+C32+C45</f>
        <v>0</v>
      </c>
      <c r="D68" s="124"/>
      <c r="E68" s="125">
        <f>SUM(E14:E67)</f>
        <v>0</v>
      </c>
      <c r="F68" s="124"/>
      <c r="G68" s="125">
        <f>SUM(G14:G67)</f>
        <v>0</v>
      </c>
      <c r="H68" s="124"/>
      <c r="I68" s="125">
        <f>SUM(I14:I67)</f>
        <v>0</v>
      </c>
      <c r="J68" s="126"/>
      <c r="K68" s="125">
        <f>SUM(K14:K67)</f>
        <v>0</v>
      </c>
    </row>
    <row r="69" spans="1:14" s="14" customFormat="1" ht="15.75" thickBot="1" x14ac:dyDescent="0.25">
      <c r="A69" s="206"/>
      <c r="B69" s="206"/>
      <c r="C69" s="127" t="e">
        <f>SUM(D69:K69)</f>
        <v>#DIV/0!</v>
      </c>
      <c r="D69" s="245" t="e">
        <f>E68/$C$68</f>
        <v>#DIV/0!</v>
      </c>
      <c r="E69" s="245"/>
      <c r="F69" s="245" t="e">
        <f>G68/$C$68</f>
        <v>#DIV/0!</v>
      </c>
      <c r="G69" s="245"/>
      <c r="H69" s="245" t="e">
        <f>I68/$C$68</f>
        <v>#DIV/0!</v>
      </c>
      <c r="I69" s="245"/>
      <c r="J69" s="245" t="e">
        <f t="shared" ref="J69" si="1">K68/$C$68</f>
        <v>#DIV/0!</v>
      </c>
      <c r="K69" s="245"/>
    </row>
    <row r="70" spans="1:14" s="14" customFormat="1" ht="13.5" thickBot="1" x14ac:dyDescent="0.25">
      <c r="A70" s="174"/>
      <c r="B70" s="128"/>
      <c r="C70" s="175">
        <f>TRUNC(C68*(1+$K$2),2)</f>
        <v>0</v>
      </c>
      <c r="D70" s="175"/>
      <c r="E70" s="175"/>
      <c r="F70" s="246">
        <f>TRUNC(I68*(1+$K$2),2)</f>
        <v>0</v>
      </c>
      <c r="G70" s="246"/>
      <c r="H70" s="246"/>
      <c r="I70" s="246"/>
      <c r="J70" s="246">
        <f t="shared" ref="J70" si="2">TRUNC(K68*(1+$K$2),2)</f>
        <v>0</v>
      </c>
      <c r="K70" s="246"/>
    </row>
    <row r="71" spans="1:14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5"/>
      <c r="K71" s="15"/>
    </row>
  </sheetData>
  <sheetProtection algorithmName="SHA-512" hashValue="BfbnPLVA4RCBu3zVoa+Z1b1rzA6wr/ewBg0F8XnBDjwqyFWf7HhBA9Z/y4+s5DpE1nwZuRJn+42kAl30n/qfzA==" saltValue="0aMNhe0C8lHMUAkRU4ypZg==" spinCount="100000" sheet="1" selectLockedCells="1"/>
  <mergeCells count="102">
    <mergeCell ref="J69:K69"/>
    <mergeCell ref="F70:I70"/>
    <mergeCell ref="J70:K70"/>
    <mergeCell ref="A16:A17"/>
    <mergeCell ref="B16:B17"/>
    <mergeCell ref="C16:C17"/>
    <mergeCell ref="A18:A19"/>
    <mergeCell ref="B18:B19"/>
    <mergeCell ref="C18:C19"/>
    <mergeCell ref="A68:B69"/>
    <mergeCell ref="A66:A67"/>
    <mergeCell ref="B66:B67"/>
    <mergeCell ref="C66:C67"/>
    <mergeCell ref="F69:G69"/>
    <mergeCell ref="A41:A42"/>
    <mergeCell ref="B41:B42"/>
    <mergeCell ref="H69:I6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D69:E69"/>
    <mergeCell ref="A46:A47"/>
    <mergeCell ref="B46:B47"/>
    <mergeCell ref="C46:C4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48:A49"/>
    <mergeCell ref="B48:B49"/>
    <mergeCell ref="C48:C49"/>
    <mergeCell ref="A50:A51"/>
    <mergeCell ref="B50:B51"/>
    <mergeCell ref="C50:C51"/>
    <mergeCell ref="A33:A34"/>
    <mergeCell ref="B33:B34"/>
    <mergeCell ref="C33:C34"/>
    <mergeCell ref="A43:A44"/>
    <mergeCell ref="B43:B44"/>
    <mergeCell ref="C43:C44"/>
    <mergeCell ref="C41:C42"/>
    <mergeCell ref="A39:A40"/>
    <mergeCell ref="B39:B40"/>
    <mergeCell ref="C39:C40"/>
    <mergeCell ref="A35:A36"/>
    <mergeCell ref="B35:B36"/>
    <mergeCell ref="C35:C36"/>
    <mergeCell ref="A37:A38"/>
    <mergeCell ref="B37:B38"/>
    <mergeCell ref="C37:C38"/>
    <mergeCell ref="A28:A29"/>
    <mergeCell ref="B28:B29"/>
    <mergeCell ref="C28:C29"/>
    <mergeCell ref="A30:A31"/>
    <mergeCell ref="B30:B31"/>
    <mergeCell ref="C30:C31"/>
    <mergeCell ref="J11:K11"/>
    <mergeCell ref="A14:A15"/>
    <mergeCell ref="B14:B15"/>
    <mergeCell ref="C14:C15"/>
    <mergeCell ref="A10:A12"/>
    <mergeCell ref="B10:B12"/>
    <mergeCell ref="C10:C12"/>
    <mergeCell ref="F10:K10"/>
    <mergeCell ref="F11:G11"/>
    <mergeCell ref="H11:I11"/>
    <mergeCell ref="D11:E11"/>
    <mergeCell ref="A26:A27"/>
    <mergeCell ref="B26:B27"/>
    <mergeCell ref="C26:C27"/>
    <mergeCell ref="A20:A21"/>
    <mergeCell ref="B20:B21"/>
    <mergeCell ref="C20:C21"/>
    <mergeCell ref="A22:A23"/>
    <mergeCell ref="M7:P7"/>
    <mergeCell ref="B22:B23"/>
    <mergeCell ref="C22:C23"/>
    <mergeCell ref="A24:A25"/>
    <mergeCell ref="B24:B25"/>
    <mergeCell ref="C24:C25"/>
    <mergeCell ref="A6:K6"/>
    <mergeCell ref="A1:K1"/>
    <mergeCell ref="A5:K5"/>
    <mergeCell ref="A9:K9"/>
    <mergeCell ref="H7:I7"/>
    <mergeCell ref="H8:K8"/>
    <mergeCell ref="B7:F7"/>
    <mergeCell ref="B8:F8"/>
  </mergeCells>
  <conditionalFormatting sqref="J13:K13 B13:C13 B32:C32 F28:K28 F30:K30 F33:K33 F43:K43 F58:K58 B66:C66 B62:C62 G62:K62 B45:C45 F45 F66:K66 F32 F13 H20:J20">
    <cfRule type="containsText" dxfId="64" priority="81" stopIfTrue="1" operator="containsText" text="x,xx">
      <formula>NOT(ISERROR(SEARCH("x,xx",B13)))</formula>
    </cfRule>
  </conditionalFormatting>
  <conditionalFormatting sqref="F10">
    <cfRule type="containsText" dxfId="63" priority="80" stopIfTrue="1" operator="containsText" text="x,xx">
      <formula>NOT(ISERROR(SEARCH("x,xx",F10)))</formula>
    </cfRule>
  </conditionalFormatting>
  <conditionalFormatting sqref="B70:C70 J70 F70">
    <cfRule type="containsText" dxfId="62" priority="79" stopIfTrue="1" operator="containsText" text="x,xx">
      <formula>NOT(ISERROR(SEARCH("x,xx",B70)))</formula>
    </cfRule>
  </conditionalFormatting>
  <conditionalFormatting sqref="B28:C28">
    <cfRule type="containsText" dxfId="61" priority="78" stopIfTrue="1" operator="containsText" text="x,xx">
      <formula>NOT(ISERROR(SEARCH("x,xx",B28)))</formula>
    </cfRule>
  </conditionalFormatting>
  <conditionalFormatting sqref="B33:C33">
    <cfRule type="containsText" dxfId="60" priority="76" stopIfTrue="1" operator="containsText" text="x,xx">
      <formula>NOT(ISERROR(SEARCH("x,xx",B33)))</formula>
    </cfRule>
  </conditionalFormatting>
  <conditionalFormatting sqref="J46 B46:C46">
    <cfRule type="containsText" dxfId="59" priority="73" stopIfTrue="1" operator="containsText" text="x,xx">
      <formula>NOT(ISERROR(SEARCH("x,xx",B46)))</formula>
    </cfRule>
  </conditionalFormatting>
  <conditionalFormatting sqref="B14:C14 C26 F14">
    <cfRule type="containsText" dxfId="58" priority="74" stopIfTrue="1" operator="containsText" text="x,xx">
      <formula>NOT(ISERROR(SEARCH("x,xx",B14)))</formula>
    </cfRule>
  </conditionalFormatting>
  <conditionalFormatting sqref="J14">
    <cfRule type="containsText" dxfId="57" priority="75" stopIfTrue="1" operator="containsText" text="x,xx">
      <formula>NOT(ISERROR(SEARCH("x,xx",J14)))</formula>
    </cfRule>
  </conditionalFormatting>
  <conditionalFormatting sqref="C68:C69 J69 F68:F69">
    <cfRule type="containsText" dxfId="56" priority="72" stopIfTrue="1" operator="containsText" text="x,xx">
      <formula>NOT(ISERROR(SEARCH("x,xx",C68)))</formula>
    </cfRule>
  </conditionalFormatting>
  <conditionalFormatting sqref="J26 B26">
    <cfRule type="containsText" dxfId="55" priority="71" stopIfTrue="1" operator="containsText" text="x,xx">
      <formula>NOT(ISERROR(SEARCH("x,xx",B26)))</formula>
    </cfRule>
  </conditionalFormatting>
  <conditionalFormatting sqref="B30:C30">
    <cfRule type="containsText" dxfId="54" priority="70" stopIfTrue="1" operator="containsText" text="x,xx">
      <formula>NOT(ISERROR(SEARCH("x,xx",B30)))</formula>
    </cfRule>
  </conditionalFormatting>
  <conditionalFormatting sqref="B43:C43">
    <cfRule type="containsText" dxfId="53" priority="68" stopIfTrue="1" operator="containsText" text="x,xx">
      <formula>NOT(ISERROR(SEARCH("x,xx",B43)))</formula>
    </cfRule>
  </conditionalFormatting>
  <conditionalFormatting sqref="B58:C58">
    <cfRule type="containsText" dxfId="52" priority="65" stopIfTrue="1" operator="containsText" text="x,xx">
      <formula>NOT(ISERROR(SEARCH("x,xx",B58)))</formula>
    </cfRule>
  </conditionalFormatting>
  <conditionalFormatting sqref="J60 B60:C60">
    <cfRule type="containsText" dxfId="51" priority="64" stopIfTrue="1" operator="containsText" text="x,xx">
      <formula>NOT(ISERROR(SEARCH("x,xx",B60)))</formula>
    </cfRule>
  </conditionalFormatting>
  <conditionalFormatting sqref="B18:C18 F18 H18:J18">
    <cfRule type="containsText" dxfId="50" priority="61" stopIfTrue="1" operator="containsText" text="x,xx">
      <formula>NOT(ISERROR(SEARCH("x,xx",B18)))</formula>
    </cfRule>
  </conditionalFormatting>
  <conditionalFormatting sqref="J24 B24:C24 F24">
    <cfRule type="containsText" dxfId="49" priority="60" stopIfTrue="1" operator="containsText" text="x,xx">
      <formula>NOT(ISERROR(SEARCH("x,xx",B24)))</formula>
    </cfRule>
  </conditionalFormatting>
  <conditionalFormatting sqref="C16">
    <cfRule type="containsText" dxfId="48" priority="59" stopIfTrue="1" operator="containsText" text="x,xx">
      <formula>NOT(ISERROR(SEARCH("x,xx",C16)))</formula>
    </cfRule>
  </conditionalFormatting>
  <conditionalFormatting sqref="J16 B16">
    <cfRule type="containsText" dxfId="47" priority="58" stopIfTrue="1" operator="containsText" text="x,xx">
      <formula>NOT(ISERROR(SEARCH("x,xx",B16)))</formula>
    </cfRule>
  </conditionalFormatting>
  <conditionalFormatting sqref="B20:C20 F20">
    <cfRule type="containsText" dxfId="46" priority="57" stopIfTrue="1" operator="containsText" text="x,xx">
      <formula>NOT(ISERROR(SEARCH("x,xx",B20)))</formula>
    </cfRule>
  </conditionalFormatting>
  <conditionalFormatting sqref="J22 B22:C22">
    <cfRule type="containsText" dxfId="45" priority="56" stopIfTrue="1" operator="containsText" text="x,xx">
      <formula>NOT(ISERROR(SEARCH("x,xx",B22)))</formula>
    </cfRule>
  </conditionalFormatting>
  <conditionalFormatting sqref="H70">
    <cfRule type="containsText" dxfId="44" priority="55" stopIfTrue="1" operator="containsText" text="x,xx">
      <formula>NOT(ISERROR(SEARCH("x,xx",H70)))</formula>
    </cfRule>
  </conditionalFormatting>
  <conditionalFormatting sqref="F46:I46">
    <cfRule type="containsText" dxfId="43" priority="47" stopIfTrue="1" operator="containsText" text="x,xx">
      <formula>NOT(ISERROR(SEARCH("x,xx",F46)))</formula>
    </cfRule>
  </conditionalFormatting>
  <conditionalFormatting sqref="F60:I60">
    <cfRule type="containsText" dxfId="42" priority="45" stopIfTrue="1" operator="containsText" text="x,xx">
      <formula>NOT(ISERROR(SEARCH("x,xx",F60)))</formula>
    </cfRule>
  </conditionalFormatting>
  <conditionalFormatting sqref="H69">
    <cfRule type="containsText" dxfId="41" priority="42" stopIfTrue="1" operator="containsText" text="x,xx">
      <formula>NOT(ISERROR(SEARCH("x,xx",H69)))</formula>
    </cfRule>
  </conditionalFormatting>
  <conditionalFormatting sqref="F52:K52 H56:K56">
    <cfRule type="containsText" dxfId="40" priority="41" stopIfTrue="1" operator="containsText" text="x,xx">
      <formula>NOT(ISERROR(SEARCH("x,xx",F52)))</formula>
    </cfRule>
  </conditionalFormatting>
  <conditionalFormatting sqref="B56:C56 F56">
    <cfRule type="containsText" dxfId="39" priority="38" stopIfTrue="1" operator="containsText" text="x,xx">
      <formula>NOT(ISERROR(SEARCH("x,xx",B56)))</formula>
    </cfRule>
  </conditionalFormatting>
  <conditionalFormatting sqref="B52:C52">
    <cfRule type="containsText" dxfId="38" priority="40" stopIfTrue="1" operator="containsText" text="x,xx">
      <formula>NOT(ISERROR(SEARCH("x,xx",B52)))</formula>
    </cfRule>
  </conditionalFormatting>
  <conditionalFormatting sqref="J54 B54:C54">
    <cfRule type="containsText" dxfId="37" priority="39" stopIfTrue="1" operator="containsText" text="x,xx">
      <formula>NOT(ISERROR(SEARCH("x,xx",B54)))</formula>
    </cfRule>
  </conditionalFormatting>
  <conditionalFormatting sqref="F54:I54">
    <cfRule type="containsText" dxfId="36" priority="37" stopIfTrue="1" operator="containsText" text="x,xx">
      <formula>NOT(ISERROR(SEARCH("x,xx",F54)))</formula>
    </cfRule>
  </conditionalFormatting>
  <conditionalFormatting sqref="F48:K48">
    <cfRule type="containsText" dxfId="35" priority="36" stopIfTrue="1" operator="containsText" text="x,xx">
      <formula>NOT(ISERROR(SEARCH("x,xx",F48)))</formula>
    </cfRule>
  </conditionalFormatting>
  <conditionalFormatting sqref="B48:C48">
    <cfRule type="containsText" dxfId="34" priority="35" stopIfTrue="1" operator="containsText" text="x,xx">
      <formula>NOT(ISERROR(SEARCH("x,xx",B48)))</formula>
    </cfRule>
  </conditionalFormatting>
  <conditionalFormatting sqref="J50 B50:C50">
    <cfRule type="containsText" dxfId="33" priority="34" stopIfTrue="1" operator="containsText" text="x,xx">
      <formula>NOT(ISERROR(SEARCH("x,xx",B50)))</formula>
    </cfRule>
  </conditionalFormatting>
  <conditionalFormatting sqref="F50:I50">
    <cfRule type="containsText" dxfId="32" priority="33" stopIfTrue="1" operator="containsText" text="x,xx">
      <formula>NOT(ISERROR(SEARCH("x,xx",F50)))</formula>
    </cfRule>
  </conditionalFormatting>
  <conditionalFormatting sqref="F41:K41">
    <cfRule type="containsText" dxfId="31" priority="32" stopIfTrue="1" operator="containsText" text="x,xx">
      <formula>NOT(ISERROR(SEARCH("x,xx",F41)))</formula>
    </cfRule>
  </conditionalFormatting>
  <conditionalFormatting sqref="B41:C41">
    <cfRule type="containsText" dxfId="30" priority="31" stopIfTrue="1" operator="containsText" text="x,xx">
      <formula>NOT(ISERROR(SEARCH("x,xx",B41)))</formula>
    </cfRule>
  </conditionalFormatting>
  <conditionalFormatting sqref="F39:K39">
    <cfRule type="containsText" dxfId="29" priority="30" stopIfTrue="1" operator="containsText" text="x,xx">
      <formula>NOT(ISERROR(SEARCH("x,xx",F39)))</formula>
    </cfRule>
  </conditionalFormatting>
  <conditionalFormatting sqref="B39:C39">
    <cfRule type="containsText" dxfId="28" priority="29" stopIfTrue="1" operator="containsText" text="x,xx">
      <formula>NOT(ISERROR(SEARCH("x,xx",B39)))</formula>
    </cfRule>
  </conditionalFormatting>
  <conditionalFormatting sqref="F37:K37">
    <cfRule type="containsText" dxfId="27" priority="28" stopIfTrue="1" operator="containsText" text="x,xx">
      <formula>NOT(ISERROR(SEARCH("x,xx",F37)))</formula>
    </cfRule>
  </conditionalFormatting>
  <conditionalFormatting sqref="B37:C37">
    <cfRule type="containsText" dxfId="26" priority="27" stopIfTrue="1" operator="containsText" text="x,xx">
      <formula>NOT(ISERROR(SEARCH("x,xx",B37)))</formula>
    </cfRule>
  </conditionalFormatting>
  <conditionalFormatting sqref="F35:K35">
    <cfRule type="containsText" dxfId="25" priority="26" stopIfTrue="1" operator="containsText" text="x,xx">
      <formula>NOT(ISERROR(SEARCH("x,xx",F35)))</formula>
    </cfRule>
  </conditionalFormatting>
  <conditionalFormatting sqref="B35:C35">
    <cfRule type="containsText" dxfId="24" priority="25" stopIfTrue="1" operator="containsText" text="x,xx">
      <formula>NOT(ISERROR(SEARCH("x,xx",B35)))</formula>
    </cfRule>
  </conditionalFormatting>
  <conditionalFormatting sqref="B64:C64 F64:K64">
    <cfRule type="containsText" dxfId="23" priority="24" stopIfTrue="1" operator="containsText" text="x,xx">
      <formula>NOT(ISERROR(SEARCH("x,xx",B64)))</formula>
    </cfRule>
  </conditionalFormatting>
  <conditionalFormatting sqref="D28:E28 D30:E30 D33:E33 D43:E43 D58:E58 E62 D45 D66:E66 D32 D13">
    <cfRule type="containsText" dxfId="22" priority="23" stopIfTrue="1" operator="containsText" text="x,xx">
      <formula>NOT(ISERROR(SEARCH("x,xx",D13)))</formula>
    </cfRule>
  </conditionalFormatting>
  <conditionalFormatting sqref="D10">
    <cfRule type="containsText" dxfId="21" priority="22" stopIfTrue="1" operator="containsText" text="x,xx">
      <formula>NOT(ISERROR(SEARCH("x,xx",D10)))</formula>
    </cfRule>
  </conditionalFormatting>
  <conditionalFormatting sqref="D70">
    <cfRule type="containsText" dxfId="20" priority="21" stopIfTrue="1" operator="containsText" text="x,xx">
      <formula>NOT(ISERROR(SEARCH("x,xx",D70)))</formula>
    </cfRule>
  </conditionalFormatting>
  <conditionalFormatting sqref="D14">
    <cfRule type="containsText" dxfId="19" priority="20" stopIfTrue="1" operator="containsText" text="x,xx">
      <formula>NOT(ISERROR(SEARCH("x,xx",D14)))</formula>
    </cfRule>
  </conditionalFormatting>
  <conditionalFormatting sqref="D68:D69">
    <cfRule type="containsText" dxfId="18" priority="19" stopIfTrue="1" operator="containsText" text="x,xx">
      <formula>NOT(ISERROR(SEARCH("x,xx",D68)))</formula>
    </cfRule>
  </conditionalFormatting>
  <conditionalFormatting sqref="D26">
    <cfRule type="containsText" dxfId="17" priority="18" stopIfTrue="1" operator="containsText" text="x,xx">
      <formula>NOT(ISERROR(SEARCH("x,xx",D26)))</formula>
    </cfRule>
  </conditionalFormatting>
  <conditionalFormatting sqref="D18">
    <cfRule type="containsText" dxfId="16" priority="17" stopIfTrue="1" operator="containsText" text="x,xx">
      <formula>NOT(ISERROR(SEARCH("x,xx",D18)))</formula>
    </cfRule>
  </conditionalFormatting>
  <conditionalFormatting sqref="D24">
    <cfRule type="containsText" dxfId="15" priority="16" stopIfTrue="1" operator="containsText" text="x,xx">
      <formula>NOT(ISERROR(SEARCH("x,xx",D24)))</formula>
    </cfRule>
  </conditionalFormatting>
  <conditionalFormatting sqref="D16">
    <cfRule type="containsText" dxfId="14" priority="15" stopIfTrue="1" operator="containsText" text="x,xx">
      <formula>NOT(ISERROR(SEARCH("x,xx",D16)))</formula>
    </cfRule>
  </conditionalFormatting>
  <conditionalFormatting sqref="D20">
    <cfRule type="containsText" dxfId="13" priority="14" stopIfTrue="1" operator="containsText" text="x,xx">
      <formula>NOT(ISERROR(SEARCH("x,xx",D20)))</formula>
    </cfRule>
  </conditionalFormatting>
  <conditionalFormatting sqref="D22">
    <cfRule type="containsText" dxfId="12" priority="13" stopIfTrue="1" operator="containsText" text="x,xx">
      <formula>NOT(ISERROR(SEARCH("x,xx",D22)))</formula>
    </cfRule>
  </conditionalFormatting>
  <conditionalFormatting sqref="D46:E46">
    <cfRule type="containsText" dxfId="11" priority="12" stopIfTrue="1" operator="containsText" text="x,xx">
      <formula>NOT(ISERROR(SEARCH("x,xx",D46)))</formula>
    </cfRule>
  </conditionalFormatting>
  <conditionalFormatting sqref="D60:E60">
    <cfRule type="containsText" dxfId="10" priority="11" stopIfTrue="1" operator="containsText" text="x,xx">
      <formula>NOT(ISERROR(SEARCH("x,xx",D60)))</formula>
    </cfRule>
  </conditionalFormatting>
  <conditionalFormatting sqref="D52:E52">
    <cfRule type="containsText" dxfId="9" priority="10" stopIfTrue="1" operator="containsText" text="x,xx">
      <formula>NOT(ISERROR(SEARCH("x,xx",D52)))</formula>
    </cfRule>
  </conditionalFormatting>
  <conditionalFormatting sqref="D56">
    <cfRule type="containsText" dxfId="8" priority="9" stopIfTrue="1" operator="containsText" text="x,xx">
      <formula>NOT(ISERROR(SEARCH("x,xx",D56)))</formula>
    </cfRule>
  </conditionalFormatting>
  <conditionalFormatting sqref="D54:E54">
    <cfRule type="containsText" dxfId="7" priority="8" stopIfTrue="1" operator="containsText" text="x,xx">
      <formula>NOT(ISERROR(SEARCH("x,xx",D54)))</formula>
    </cfRule>
  </conditionalFormatting>
  <conditionalFormatting sqref="D48:E48">
    <cfRule type="containsText" dxfId="6" priority="7" stopIfTrue="1" operator="containsText" text="x,xx">
      <formula>NOT(ISERROR(SEARCH("x,xx",D48)))</formula>
    </cfRule>
  </conditionalFormatting>
  <conditionalFormatting sqref="D50:E50">
    <cfRule type="containsText" dxfId="5" priority="6" stopIfTrue="1" operator="containsText" text="x,xx">
      <formula>NOT(ISERROR(SEARCH("x,xx",D50)))</formula>
    </cfRule>
  </conditionalFormatting>
  <conditionalFormatting sqref="D41:E41">
    <cfRule type="containsText" dxfId="4" priority="5" stopIfTrue="1" operator="containsText" text="x,xx">
      <formula>NOT(ISERROR(SEARCH("x,xx",D41)))</formula>
    </cfRule>
  </conditionalFormatting>
  <conditionalFormatting sqref="D39:E39">
    <cfRule type="containsText" dxfId="3" priority="4" stopIfTrue="1" operator="containsText" text="x,xx">
      <formula>NOT(ISERROR(SEARCH("x,xx",D39)))</formula>
    </cfRule>
  </conditionalFormatting>
  <conditionalFormatting sqref="D37:E37">
    <cfRule type="containsText" dxfId="2" priority="3" stopIfTrue="1" operator="containsText" text="x,xx">
      <formula>NOT(ISERROR(SEARCH("x,xx",D37)))</formula>
    </cfRule>
  </conditionalFormatting>
  <conditionalFormatting sqref="D35:E35">
    <cfRule type="containsText" dxfId="1" priority="2" stopIfTrue="1" operator="containsText" text="x,xx">
      <formula>NOT(ISERROR(SEARCH("x,xx",D35)))</formula>
    </cfRule>
  </conditionalFormatting>
  <conditionalFormatting sqref="D64:E64">
    <cfRule type="containsText" dxfId="0" priority="1" stopIfTrue="1" operator="containsText" text="x,xx">
      <formula>NOT(ISERROR(SEARCH("x,xx",D64)))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80" fitToHeight="0" orientation="landscape" r:id="rId1"/>
  <headerFooter>
    <oddHeader xml:space="preserve">&amp;L    &amp;G&amp;C&amp;"-,Negrito"&amp;12
&amp;K00-034UNIDADE DE ENGENHARIA&amp;R&amp;"MS Sans Serif,Negrito"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 de Orçamento</vt:lpstr>
      <vt:lpstr>BDI</vt:lpstr>
      <vt:lpstr>Cronograma</vt:lpstr>
      <vt:lpstr>BDI!Area_de_impressao</vt:lpstr>
      <vt:lpstr>Cronograma!Area_de_impressao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Jose Henrique Ferreira</cp:lastModifiedBy>
  <cp:lastPrinted>2022-06-30T13:49:53Z</cp:lastPrinted>
  <dcterms:created xsi:type="dcterms:W3CDTF">2000-05-25T11:19:14Z</dcterms:created>
  <dcterms:modified xsi:type="dcterms:W3CDTF">2022-06-30T14:12:14Z</dcterms:modified>
</cp:coreProperties>
</file>